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5180" windowHeight="8835" activeTab="2"/>
  </bookViews>
  <sheets>
    <sheet name="Manual" sheetId="23" r:id="rId1"/>
    <sheet name="Klass Elit" sheetId="1" r:id="rId2"/>
    <sheet name="Klass A" sheetId="22" r:id="rId3"/>
    <sheet name="Klass B" sheetId="17" r:id="rId4"/>
    <sheet name="Klass C" sheetId="21" r:id="rId5"/>
    <sheet name="Klass N" sheetId="24" r:id="rId6"/>
    <sheet name="Rankinglista 2012" sheetId="15" r:id="rId7"/>
  </sheets>
  <definedNames>
    <definedName name="_xlnm._FilterDatabase" localSheetId="2" hidden="1">'Klass A'!$AJ$2:$AL$2</definedName>
    <definedName name="_xlnm._FilterDatabase" localSheetId="1" hidden="1">'Klass Elit'!$AR$2:$AT$2</definedName>
    <definedName name="_xlnm._FilterDatabase" localSheetId="6" hidden="1">'Rankinglista 2012'!$A$1:$G$162</definedName>
    <definedName name="_xlnm.Print_Area" localSheetId="2">'Klass A'!$A$1:$AM$79</definedName>
    <definedName name="_xlnm.Print_Area" localSheetId="1">'Klass Elit'!$A$1:$AU$64</definedName>
  </definedNames>
  <calcPr calcId="125725"/>
</workbook>
</file>

<file path=xl/calcChain.xml><?xml version="1.0" encoding="utf-8"?>
<calcChain xmlns="http://schemas.openxmlformats.org/spreadsheetml/2006/main">
  <c r="AD32" i="21"/>
  <c r="AC32"/>
  <c r="AD31"/>
  <c r="AC31"/>
  <c r="AD30"/>
  <c r="AC30"/>
  <c r="AD29"/>
  <c r="AC29"/>
  <c r="AD28"/>
  <c r="AC28"/>
  <c r="AD27"/>
  <c r="AC27"/>
  <c r="AD26"/>
  <c r="AC26"/>
  <c r="AD25"/>
  <c r="AC25"/>
  <c r="AD24"/>
  <c r="AC24"/>
  <c r="AD23"/>
  <c r="AC23"/>
  <c r="AD22"/>
  <c r="AC22"/>
  <c r="AD21"/>
  <c r="AC21"/>
  <c r="AD20"/>
  <c r="AC20"/>
  <c r="AD19"/>
  <c r="AC19"/>
  <c r="AD18"/>
  <c r="AC18"/>
  <c r="AD17"/>
  <c r="AC17"/>
  <c r="AD16"/>
  <c r="AC16"/>
  <c r="AD15"/>
  <c r="AC15"/>
  <c r="AD14"/>
  <c r="AC14"/>
  <c r="AD13"/>
  <c r="AC13"/>
  <c r="AD12"/>
  <c r="AC12"/>
  <c r="AD11"/>
  <c r="AC11"/>
  <c r="AD10"/>
  <c r="AC10"/>
  <c r="AD9"/>
  <c r="AC9"/>
  <c r="AD8"/>
  <c r="AC8"/>
  <c r="AD7"/>
  <c r="AC7"/>
  <c r="AD6"/>
  <c r="AC6"/>
  <c r="AD5"/>
  <c r="AC5"/>
  <c r="AD4"/>
  <c r="AC4"/>
  <c r="AD3"/>
  <c r="AD3" i="24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Z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Z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C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C3" i="21"/>
  <c r="AC4" i="17"/>
  <c r="AD4"/>
  <c r="AC5"/>
  <c r="AD5"/>
  <c r="AC6"/>
  <c r="AD6"/>
  <c r="AC7"/>
  <c r="AD7"/>
  <c r="AC8"/>
  <c r="AD8"/>
  <c r="AC9"/>
  <c r="AD9"/>
  <c r="AC10"/>
  <c r="AD10"/>
  <c r="AC11"/>
  <c r="AD11"/>
  <c r="AC12"/>
  <c r="AD12"/>
  <c r="AC13"/>
  <c r="AD13"/>
  <c r="AC14"/>
  <c r="AD14"/>
  <c r="AC15"/>
  <c r="AD15"/>
  <c r="AC16"/>
  <c r="AD16"/>
  <c r="AC17"/>
  <c r="AD17"/>
  <c r="AC18"/>
  <c r="AD18"/>
  <c r="AC19"/>
  <c r="AD19"/>
  <c r="AC20"/>
  <c r="AD20"/>
  <c r="AC21"/>
  <c r="AD21"/>
  <c r="AC22"/>
  <c r="AD22"/>
  <c r="AC23"/>
  <c r="AD23"/>
  <c r="AC24"/>
  <c r="AD24"/>
  <c r="AC25"/>
  <c r="AD25"/>
  <c r="AC26"/>
  <c r="AD26"/>
  <c r="AC27"/>
  <c r="AD27"/>
  <c r="AC28"/>
  <c r="AD28"/>
  <c r="AC29"/>
  <c r="AD29"/>
  <c r="AC30"/>
  <c r="AD30"/>
  <c r="AC31"/>
  <c r="AD31"/>
  <c r="AC32"/>
  <c r="AD32"/>
  <c r="AD3"/>
  <c r="AC3"/>
  <c r="AJ39" i="22"/>
  <c r="AK39" s="1"/>
  <c r="AL39"/>
  <c r="AJ40"/>
  <c r="AK40" s="1"/>
  <c r="AL40"/>
  <c r="AJ41"/>
  <c r="AK41" s="1"/>
  <c r="AL41"/>
  <c r="AJ14"/>
  <c r="AK14" s="1"/>
  <c r="AL14"/>
  <c r="AJ34"/>
  <c r="AK34" s="1"/>
  <c r="AL34"/>
  <c r="AJ27"/>
  <c r="AK27" s="1"/>
  <c r="AL27"/>
  <c r="AJ29"/>
  <c r="AK29" s="1"/>
  <c r="AL29"/>
  <c r="AJ5"/>
  <c r="AK5" s="1"/>
  <c r="AL5"/>
  <c r="AJ19"/>
  <c r="AK19" s="1"/>
  <c r="AL19"/>
  <c r="AJ22"/>
  <c r="AK22" s="1"/>
  <c r="AL22"/>
  <c r="AJ38"/>
  <c r="AK38" s="1"/>
  <c r="AL38"/>
  <c r="AJ20"/>
  <c r="AK20" s="1"/>
  <c r="AL20"/>
  <c r="AJ15"/>
  <c r="AK15" s="1"/>
  <c r="AL15"/>
  <c r="AJ26"/>
  <c r="AK26" s="1"/>
  <c r="AL26"/>
  <c r="AJ31"/>
  <c r="AK31" s="1"/>
  <c r="AL31"/>
  <c r="AJ11"/>
  <c r="AK11" s="1"/>
  <c r="AL11"/>
  <c r="AJ10"/>
  <c r="AK10" s="1"/>
  <c r="AL10"/>
  <c r="AJ23"/>
  <c r="AK23" s="1"/>
  <c r="AL23"/>
  <c r="AJ24"/>
  <c r="AK24" s="1"/>
  <c r="AL24"/>
  <c r="AJ3"/>
  <c r="AK3" s="1"/>
  <c r="AL3"/>
  <c r="AJ6"/>
  <c r="AK6" s="1"/>
  <c r="AL6"/>
  <c r="AJ13"/>
  <c r="AK13" s="1"/>
  <c r="AL13"/>
  <c r="AJ36"/>
  <c r="AK36" s="1"/>
  <c r="AL36"/>
  <c r="AJ30"/>
  <c r="AK30" s="1"/>
  <c r="AL30"/>
  <c r="AJ28"/>
  <c r="AK28" s="1"/>
  <c r="AL28"/>
  <c r="AJ4"/>
  <c r="AK4" s="1"/>
  <c r="AL4"/>
  <c r="AJ35"/>
  <c r="AK35" s="1"/>
  <c r="AL35"/>
  <c r="AJ42"/>
  <c r="AK42" s="1"/>
  <c r="AL42"/>
  <c r="AJ12"/>
  <c r="AK12" s="1"/>
  <c r="AL12"/>
  <c r="AJ21"/>
  <c r="AK21" s="1"/>
  <c r="AL21"/>
  <c r="AJ17"/>
  <c r="AK17" s="1"/>
  <c r="AL17"/>
  <c r="AJ16"/>
  <c r="AK16" s="1"/>
  <c r="AL16"/>
  <c r="AJ25"/>
  <c r="AK25" s="1"/>
  <c r="AL25"/>
  <c r="AJ32"/>
  <c r="AK32" s="1"/>
  <c r="AL32"/>
  <c r="AJ8"/>
  <c r="AK8" s="1"/>
  <c r="AL8"/>
  <c r="AJ7"/>
  <c r="AK7" s="1"/>
  <c r="AL7"/>
  <c r="AJ33"/>
  <c r="AK33" s="1"/>
  <c r="AL33"/>
  <c r="AJ18"/>
  <c r="AK18" s="1"/>
  <c r="AL18"/>
  <c r="AJ37"/>
  <c r="AK37" s="1"/>
  <c r="AL37"/>
  <c r="AJ43"/>
  <c r="AK43"/>
  <c r="AL43"/>
  <c r="AJ44"/>
  <c r="AK44"/>
  <c r="AL44"/>
  <c r="AJ45"/>
  <c r="AK45"/>
  <c r="AL45"/>
  <c r="AJ46"/>
  <c r="AK46"/>
  <c r="AL46"/>
  <c r="AJ47"/>
  <c r="AK47"/>
  <c r="AL47"/>
  <c r="AJ48"/>
  <c r="AK48"/>
  <c r="AL48"/>
  <c r="AJ49"/>
  <c r="AK49"/>
  <c r="AL49"/>
  <c r="AJ50"/>
  <c r="AK50"/>
  <c r="AL50"/>
  <c r="AJ51"/>
  <c r="AK51"/>
  <c r="AL51"/>
  <c r="AJ52"/>
  <c r="AK52"/>
  <c r="AL52"/>
  <c r="AJ53"/>
  <c r="AK53"/>
  <c r="AL53"/>
  <c r="AJ54"/>
  <c r="AK54"/>
  <c r="AL54"/>
  <c r="AJ55"/>
  <c r="AK55"/>
  <c r="AL55"/>
  <c r="AJ56"/>
  <c r="AK56"/>
  <c r="AL56"/>
  <c r="AJ57"/>
  <c r="AK57"/>
  <c r="AL57"/>
  <c r="AJ58"/>
  <c r="AK58"/>
  <c r="AL58"/>
  <c r="AJ59"/>
  <c r="AK59"/>
  <c r="AL59"/>
  <c r="AJ60"/>
  <c r="AK60"/>
  <c r="AL60"/>
  <c r="AJ61"/>
  <c r="AK61"/>
  <c r="AL61"/>
  <c r="AJ62"/>
  <c r="AK62"/>
  <c r="AL62"/>
  <c r="AJ63"/>
  <c r="AK63"/>
  <c r="AL63"/>
  <c r="AJ64"/>
  <c r="AK64"/>
  <c r="AL64"/>
  <c r="AJ65"/>
  <c r="AK65"/>
  <c r="AL65"/>
  <c r="AJ66"/>
  <c r="AK66"/>
  <c r="AL66"/>
  <c r="AJ67"/>
  <c r="AK67"/>
  <c r="AL67"/>
  <c r="AJ68"/>
  <c r="AK68"/>
  <c r="AL68"/>
  <c r="AJ69"/>
  <c r="AK69"/>
  <c r="AL69"/>
  <c r="AJ70"/>
  <c r="AK70"/>
  <c r="AL70"/>
  <c r="AJ71"/>
  <c r="AK71"/>
  <c r="AL71"/>
  <c r="AJ72"/>
  <c r="AK72"/>
  <c r="AL72"/>
  <c r="AJ73"/>
  <c r="AK73"/>
  <c r="AL73"/>
  <c r="AJ74"/>
  <c r="AK74"/>
  <c r="AL74"/>
  <c r="AJ75"/>
  <c r="AK75"/>
  <c r="AL75"/>
  <c r="AJ76"/>
  <c r="AK76"/>
  <c r="AL76"/>
  <c r="AJ77"/>
  <c r="AK77"/>
  <c r="AL77"/>
  <c r="AL9"/>
  <c r="AJ9"/>
  <c r="AR4" i="1"/>
  <c r="AS4"/>
  <c r="AT4"/>
  <c r="AR5"/>
  <c r="AS5"/>
  <c r="AT5"/>
  <c r="AR6"/>
  <c r="AS6"/>
  <c r="AT6"/>
  <c r="AR7"/>
  <c r="AS7"/>
  <c r="AT7"/>
  <c r="AR8"/>
  <c r="AS8"/>
  <c r="AT8"/>
  <c r="AR9"/>
  <c r="AS9"/>
  <c r="AT9"/>
  <c r="AR10"/>
  <c r="AS10"/>
  <c r="AT10"/>
  <c r="AR11"/>
  <c r="AS11"/>
  <c r="AT11"/>
  <c r="AR12"/>
  <c r="AS12"/>
  <c r="AT12"/>
  <c r="AR13"/>
  <c r="AS13"/>
  <c r="AT13"/>
  <c r="AR14"/>
  <c r="AS14"/>
  <c r="AT14"/>
  <c r="AR15"/>
  <c r="AS15"/>
  <c r="AT15"/>
  <c r="AR16"/>
  <c r="AS16"/>
  <c r="AT16"/>
  <c r="AR17"/>
  <c r="AS17"/>
  <c r="AT17"/>
  <c r="AR18"/>
  <c r="AS18"/>
  <c r="AT18"/>
  <c r="AR19"/>
  <c r="AS19"/>
  <c r="AT19"/>
  <c r="AR20"/>
  <c r="AS20"/>
  <c r="AT20"/>
  <c r="AR21"/>
  <c r="AS21"/>
  <c r="AT21"/>
  <c r="AR22"/>
  <c r="AS22"/>
  <c r="AT22"/>
  <c r="AR23"/>
  <c r="AS23"/>
  <c r="AT23"/>
  <c r="AR24"/>
  <c r="AS24"/>
  <c r="AT24"/>
  <c r="AR25"/>
  <c r="AS25"/>
  <c r="AT25"/>
  <c r="AR26"/>
  <c r="AS26"/>
  <c r="AT26"/>
  <c r="AR27"/>
  <c r="AS27"/>
  <c r="AT27"/>
  <c r="AR28"/>
  <c r="AS28"/>
  <c r="AT28"/>
  <c r="AR29"/>
  <c r="AS29"/>
  <c r="AT29"/>
  <c r="AR30"/>
  <c r="AS30"/>
  <c r="AT30"/>
  <c r="AR31"/>
  <c r="AS31"/>
  <c r="AT31"/>
  <c r="AR32"/>
  <c r="AS32"/>
  <c r="AT32"/>
  <c r="AR33"/>
  <c r="AS33"/>
  <c r="AT33"/>
  <c r="AR34"/>
  <c r="AS34"/>
  <c r="AT34"/>
  <c r="AR35"/>
  <c r="AS35"/>
  <c r="AT35"/>
  <c r="AR36"/>
  <c r="AS36"/>
  <c r="AT36"/>
  <c r="AR37"/>
  <c r="AS37"/>
  <c r="AT37"/>
  <c r="AR38"/>
  <c r="AS38"/>
  <c r="AT38"/>
  <c r="AR39"/>
  <c r="AS39"/>
  <c r="AT39"/>
  <c r="AR40"/>
  <c r="AS40"/>
  <c r="AT40"/>
  <c r="AR41"/>
  <c r="AS41"/>
  <c r="AT41"/>
  <c r="AR42"/>
  <c r="AS42"/>
  <c r="AT42"/>
  <c r="AR43"/>
  <c r="AS43"/>
  <c r="AT43"/>
  <c r="AR44"/>
  <c r="AS44"/>
  <c r="AT44"/>
  <c r="AR45"/>
  <c r="AS45"/>
  <c r="AT45"/>
  <c r="AR46"/>
  <c r="AS46"/>
  <c r="AT46"/>
  <c r="AR47"/>
  <c r="AS47"/>
  <c r="AT47"/>
  <c r="AR48"/>
  <c r="AS48"/>
  <c r="AT48"/>
  <c r="AR49"/>
  <c r="AS49"/>
  <c r="AT49"/>
  <c r="AR50"/>
  <c r="AS50"/>
  <c r="AT50"/>
  <c r="AR51"/>
  <c r="AS51"/>
  <c r="AT51"/>
  <c r="AR52"/>
  <c r="AS52"/>
  <c r="AT52"/>
  <c r="AR53"/>
  <c r="AS53"/>
  <c r="AT53"/>
  <c r="AR54"/>
  <c r="AS54"/>
  <c r="AT54"/>
  <c r="AR55"/>
  <c r="AS55"/>
  <c r="AT55"/>
  <c r="AR56"/>
  <c r="AS56"/>
  <c r="AT56"/>
  <c r="AR57"/>
  <c r="AS57"/>
  <c r="AT57"/>
  <c r="AR58"/>
  <c r="AS58"/>
  <c r="AT58"/>
  <c r="AR59"/>
  <c r="AS59"/>
  <c r="AT59"/>
  <c r="AR60"/>
  <c r="AS60"/>
  <c r="AT60"/>
  <c r="AR61"/>
  <c r="AS61"/>
  <c r="AT61"/>
  <c r="AR62"/>
  <c r="AS62"/>
  <c r="AT62"/>
  <c r="AT3"/>
  <c r="AR3"/>
  <c r="D31" i="22"/>
  <c r="D11"/>
  <c r="D10"/>
  <c r="D23"/>
  <c r="D24"/>
  <c r="D3"/>
  <c r="F24"/>
  <c r="E24"/>
  <c r="F23"/>
  <c r="E23"/>
  <c r="F10"/>
  <c r="E10"/>
  <c r="F11"/>
  <c r="E11"/>
  <c r="F31"/>
  <c r="E31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9"/>
  <c r="D39"/>
  <c r="D40"/>
  <c r="D41"/>
  <c r="D14"/>
  <c r="D34"/>
  <c r="D27"/>
  <c r="D29"/>
  <c r="D5"/>
  <c r="D19"/>
  <c r="D22"/>
  <c r="D38"/>
  <c r="D20"/>
  <c r="D15"/>
  <c r="D26"/>
  <c r="D6"/>
  <c r="D13"/>
  <c r="D36"/>
  <c r="D30"/>
  <c r="D28"/>
  <c r="D4"/>
  <c r="D35"/>
  <c r="D42"/>
  <c r="D12"/>
  <c r="D21"/>
  <c r="D17"/>
  <c r="D16"/>
  <c r="D25"/>
  <c r="D32"/>
  <c r="D8"/>
  <c r="D7"/>
  <c r="D33"/>
  <c r="D18"/>
  <c r="D37"/>
  <c r="D43"/>
  <c r="D44"/>
  <c r="D45"/>
  <c r="D46"/>
  <c r="D47"/>
  <c r="D48"/>
  <c r="D49"/>
  <c r="D50"/>
  <c r="D76"/>
  <c r="D77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D40" i="1"/>
  <c r="D41"/>
  <c r="D42"/>
  <c r="D43"/>
  <c r="D44"/>
  <c r="D45"/>
  <c r="D46"/>
  <c r="D47"/>
  <c r="D48"/>
  <c r="D49"/>
  <c r="D50"/>
  <c r="D51"/>
  <c r="D52"/>
  <c r="D53"/>
  <c r="D54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D56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55"/>
  <c r="D57"/>
  <c r="D58"/>
  <c r="D59"/>
  <c r="D60"/>
  <c r="D61"/>
  <c r="D62"/>
  <c r="AS3"/>
  <c r="AK9" i="22"/>
  <c r="E9"/>
  <c r="F9"/>
  <c r="E40"/>
  <c r="F40"/>
  <c r="E41"/>
  <c r="F41"/>
  <c r="E14"/>
  <c r="F14"/>
  <c r="E34"/>
  <c r="F34"/>
  <c r="E27"/>
  <c r="F27"/>
  <c r="E29"/>
  <c r="F29"/>
  <c r="E39"/>
  <c r="F39"/>
  <c r="E5"/>
  <c r="F5"/>
  <c r="E19"/>
  <c r="F19"/>
  <c r="E22"/>
  <c r="F22"/>
  <c r="E38"/>
  <c r="F38"/>
  <c r="E20"/>
  <c r="F20"/>
  <c r="E15"/>
  <c r="F15"/>
  <c r="E26"/>
  <c r="F26"/>
  <c r="E3"/>
  <c r="F3"/>
  <c r="E6"/>
  <c r="F6"/>
  <c r="E13"/>
  <c r="F13"/>
  <c r="E4"/>
  <c r="F4"/>
  <c r="E42"/>
  <c r="F42"/>
  <c r="E12"/>
  <c r="F12"/>
  <c r="E21"/>
  <c r="F21"/>
  <c r="E17"/>
  <c r="F17"/>
  <c r="E16"/>
  <c r="F16"/>
  <c r="E25"/>
  <c r="F25"/>
  <c r="E32"/>
  <c r="F32"/>
  <c r="E8"/>
  <c r="F8"/>
  <c r="E7"/>
  <c r="F7"/>
  <c r="E33"/>
  <c r="F33"/>
  <c r="E43"/>
  <c r="F43"/>
  <c r="E44"/>
  <c r="F44"/>
  <c r="E45"/>
  <c r="F45"/>
  <c r="E46"/>
  <c r="F46"/>
  <c r="E47"/>
  <c r="F47"/>
  <c r="E48"/>
  <c r="F48"/>
  <c r="E49"/>
  <c r="F49"/>
  <c r="E50"/>
  <c r="F50"/>
  <c r="E76"/>
  <c r="F76"/>
  <c r="E77"/>
  <c r="F77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Z79" s="1"/>
  <c r="AA78"/>
  <c r="AA79" s="1"/>
  <c r="AC78"/>
  <c r="AC79" s="1"/>
  <c r="AE78"/>
  <c r="AG78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AE79"/>
  <c r="AG79"/>
  <c r="E6" i="1"/>
  <c r="E8"/>
  <c r="E13"/>
  <c r="E14"/>
  <c r="E15"/>
  <c r="E16"/>
  <c r="E17"/>
  <c r="E18"/>
  <c r="E19"/>
  <c r="E20"/>
  <c r="E21"/>
  <c r="AK63"/>
  <c r="AK64"/>
  <c r="AI63"/>
  <c r="AI64"/>
  <c r="AM63"/>
  <c r="AM64"/>
  <c r="AG63"/>
  <c r="AG64"/>
  <c r="F12"/>
  <c r="F4"/>
  <c r="F9"/>
  <c r="F11"/>
  <c r="F10"/>
  <c r="F3"/>
  <c r="F7"/>
  <c r="F6"/>
  <c r="F8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55"/>
  <c r="F56"/>
  <c r="F57"/>
  <c r="F58"/>
  <c r="F59"/>
  <c r="F60"/>
  <c r="F61"/>
  <c r="F62"/>
  <c r="E12"/>
  <c r="E4"/>
  <c r="E9"/>
  <c r="E11"/>
  <c r="E10"/>
  <c r="E3"/>
  <c r="E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55"/>
  <c r="E56"/>
  <c r="E57"/>
  <c r="E58"/>
  <c r="E59"/>
  <c r="E60"/>
  <c r="E61"/>
  <c r="E62"/>
  <c r="E5"/>
  <c r="F5"/>
  <c r="D33" i="21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Z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Z34"/>
  <c r="AO63" i="1"/>
  <c r="AO64"/>
  <c r="AE63"/>
  <c r="AE64"/>
  <c r="A3" i="17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W33"/>
  <c r="V33"/>
  <c r="U33"/>
  <c r="T33"/>
  <c r="S33"/>
  <c r="R33"/>
  <c r="E33"/>
  <c r="E34"/>
  <c r="F33"/>
  <c r="F34"/>
  <c r="G33"/>
  <c r="G34"/>
  <c r="H33"/>
  <c r="H34"/>
  <c r="I33"/>
  <c r="I34"/>
  <c r="J33"/>
  <c r="J34"/>
  <c r="K33"/>
  <c r="K34"/>
  <c r="L33"/>
  <c r="L34"/>
  <c r="M33"/>
  <c r="M34"/>
  <c r="N33"/>
  <c r="N34"/>
  <c r="O33"/>
  <c r="O34"/>
  <c r="P33"/>
  <c r="P34"/>
  <c r="Q33"/>
  <c r="Q34"/>
  <c r="R34"/>
  <c r="S34"/>
  <c r="T34"/>
  <c r="U34"/>
  <c r="V34"/>
  <c r="W34"/>
  <c r="X33"/>
  <c r="X34"/>
  <c r="Z33"/>
  <c r="Z34"/>
  <c r="D33"/>
  <c r="D34"/>
  <c r="Z63" i="1"/>
  <c r="Y63"/>
  <c r="X63"/>
  <c r="W63"/>
  <c r="V63"/>
  <c r="U63"/>
  <c r="H63"/>
  <c r="H64"/>
  <c r="I63"/>
  <c r="I64"/>
  <c r="J63"/>
  <c r="J64"/>
  <c r="K63"/>
  <c r="K64"/>
  <c r="L63"/>
  <c r="L64"/>
  <c r="M63"/>
  <c r="M64"/>
  <c r="N63"/>
  <c r="N64"/>
  <c r="O63"/>
  <c r="O64"/>
  <c r="P63"/>
  <c r="P64"/>
  <c r="Q63"/>
  <c r="Q64"/>
  <c r="R63"/>
  <c r="R64"/>
  <c r="S63"/>
  <c r="S64"/>
  <c r="T63"/>
  <c r="T64"/>
  <c r="U64"/>
  <c r="V64"/>
  <c r="W64"/>
  <c r="X64"/>
  <c r="Y64"/>
  <c r="Z64"/>
  <c r="AA63"/>
  <c r="AA64"/>
  <c r="AC63"/>
  <c r="AC64"/>
  <c r="G63"/>
  <c r="G64"/>
  <c r="A3" i="2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D64" i="1"/>
  <c r="AU40" s="1"/>
  <c r="AU51"/>
  <c r="AU46"/>
  <c r="AU41"/>
  <c r="AU4"/>
  <c r="AU35"/>
  <c r="AU58"/>
  <c r="AU6"/>
  <c r="AU60"/>
  <c r="AU38"/>
  <c r="AU42"/>
  <c r="AU62"/>
  <c r="AU28"/>
  <c r="AU54"/>
  <c r="AU8"/>
  <c r="AU10"/>
  <c r="AU30"/>
  <c r="AU61"/>
  <c r="AU59"/>
  <c r="AU57"/>
  <c r="AU53"/>
  <c r="AU47"/>
  <c r="AU39"/>
  <c r="AU29"/>
  <c r="AU27"/>
  <c r="AU25"/>
  <c r="AU19"/>
  <c r="AU15"/>
  <c r="AU13"/>
  <c r="AU9"/>
  <c r="AU7"/>
  <c r="E64"/>
  <c r="B3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U3"/>
  <c r="AU44"/>
  <c r="AU24"/>
  <c r="AU37"/>
  <c r="AU55"/>
  <c r="AU49"/>
  <c r="AU5"/>
  <c r="AU32"/>
  <c r="AU33"/>
  <c r="AU56"/>
  <c r="AU50"/>
  <c r="AU52"/>
  <c r="AU21"/>
  <c r="AU26"/>
  <c r="AU45"/>
  <c r="AU43"/>
  <c r="AU16"/>
  <c r="AU12"/>
  <c r="AU23"/>
  <c r="B9" i="22"/>
  <c r="B39" s="1"/>
  <c r="B40" s="1"/>
  <c r="B41" s="1"/>
  <c r="B14" s="1"/>
  <c r="B34" s="1"/>
  <c r="B27" s="1"/>
  <c r="B29" s="1"/>
  <c r="A9"/>
  <c r="A39" s="1"/>
  <c r="A40" s="1"/>
  <c r="A41" s="1"/>
  <c r="A14" s="1"/>
  <c r="A34" l="1"/>
  <c r="A27" s="1"/>
  <c r="A29" s="1"/>
  <c r="A5" s="1"/>
  <c r="A19" s="1"/>
  <c r="A22" s="1"/>
  <c r="A38" s="1"/>
  <c r="A20" s="1"/>
  <c r="A15" s="1"/>
  <c r="A26" s="1"/>
  <c r="A31" s="1"/>
  <c r="A11" s="1"/>
  <c r="A10" s="1"/>
  <c r="A23" s="1"/>
  <c r="A24"/>
  <c r="B5"/>
  <c r="B19"/>
  <c r="B22" s="1"/>
  <c r="B38" s="1"/>
  <c r="B20" s="1"/>
  <c r="B15" s="1"/>
  <c r="B26" s="1"/>
  <c r="B31" s="1"/>
  <c r="B11" s="1"/>
  <c r="B10" s="1"/>
  <c r="B23" s="1"/>
  <c r="B24" s="1"/>
  <c r="B3" s="1"/>
  <c r="B6" s="1"/>
  <c r="B13" s="1"/>
  <c r="B36" s="1"/>
  <c r="B30" s="1"/>
  <c r="B28" s="1"/>
  <c r="B4" s="1"/>
  <c r="D79"/>
  <c r="AM51" s="1"/>
  <c r="A3"/>
  <c r="A6" s="1"/>
  <c r="B35"/>
  <c r="A28"/>
  <c r="E79"/>
  <c r="AM34" s="1"/>
  <c r="AU22" i="1"/>
  <c r="AU36"/>
  <c r="AU20"/>
  <c r="AU18"/>
  <c r="AU48"/>
  <c r="AU31"/>
  <c r="AU17"/>
  <c r="AU34"/>
  <c r="AU14"/>
  <c r="AU11"/>
  <c r="A13" i="22" l="1"/>
  <c r="A36" s="1"/>
  <c r="A30" s="1"/>
  <c r="AM46"/>
  <c r="AM72"/>
  <c r="AM39"/>
  <c r="AM76"/>
  <c r="AM13"/>
  <c r="AM31"/>
  <c r="AM57"/>
  <c r="AM65"/>
  <c r="AM20"/>
  <c r="AM44"/>
  <c r="AM40"/>
  <c r="AM75"/>
  <c r="AM45"/>
  <c r="AM52"/>
  <c r="AM70"/>
  <c r="AM38"/>
  <c r="AM71"/>
  <c r="AM49"/>
  <c r="AM14"/>
  <c r="AM63"/>
  <c r="AM61"/>
  <c r="AM41"/>
  <c r="AM73"/>
  <c r="AM48"/>
  <c r="AM64"/>
  <c r="AM47"/>
  <c r="AM74"/>
  <c r="AM69"/>
  <c r="AM56"/>
  <c r="AM60"/>
  <c r="AM50"/>
  <c r="AM42"/>
  <c r="AM43"/>
  <c r="AM66"/>
  <c r="AM54"/>
  <c r="AM53"/>
  <c r="AM59"/>
  <c r="AM23"/>
  <c r="AM15"/>
  <c r="AM6"/>
  <c r="AM4"/>
  <c r="AM29"/>
  <c r="AM10"/>
  <c r="AM27"/>
  <c r="A4"/>
  <c r="A35" s="1"/>
  <c r="AM11"/>
  <c r="AM24"/>
  <c r="AM67"/>
  <c r="AM55"/>
  <c r="AM58"/>
  <c r="AM26"/>
  <c r="AM62"/>
  <c r="AM9"/>
  <c r="AM22"/>
  <c r="AM68"/>
  <c r="AM77"/>
  <c r="AM36"/>
  <c r="AM5"/>
  <c r="B42"/>
  <c r="B12" s="1"/>
  <c r="B21" s="1"/>
  <c r="B17" s="1"/>
  <c r="B16" s="1"/>
  <c r="B25" s="1"/>
  <c r="B32" s="1"/>
  <c r="B8" s="1"/>
  <c r="B7" s="1"/>
  <c r="B33" s="1"/>
  <c r="B18" s="1"/>
  <c r="B37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AM19"/>
  <c r="AM3"/>
  <c r="AM30"/>
  <c r="AM35"/>
  <c r="AM28"/>
  <c r="AM32" l="1"/>
  <c r="AM17"/>
  <c r="AM7"/>
  <c r="AM25"/>
  <c r="AM21"/>
  <c r="A42"/>
  <c r="A12" s="1"/>
  <c r="A21" s="1"/>
  <c r="A17" s="1"/>
  <c r="A16" s="1"/>
  <c r="A25" s="1"/>
  <c r="A32" s="1"/>
  <c r="A8" s="1"/>
  <c r="A7" s="1"/>
  <c r="A33" s="1"/>
  <c r="A18" s="1"/>
  <c r="A37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M16"/>
  <c r="AM33"/>
  <c r="AM12"/>
  <c r="AM37"/>
  <c r="AM8"/>
  <c r="AM18"/>
</calcChain>
</file>

<file path=xl/sharedStrings.xml><?xml version="1.0" encoding="utf-8"?>
<sst xmlns="http://schemas.openxmlformats.org/spreadsheetml/2006/main" count="1841" uniqueCount="499">
  <si>
    <t>Kontroll</t>
  </si>
  <si>
    <t>Tk 1</t>
  </si>
  <si>
    <t>Tk 2</t>
  </si>
  <si>
    <t>Sek</t>
  </si>
  <si>
    <t>Resultat</t>
  </si>
  <si>
    <t>Poäng</t>
  </si>
  <si>
    <t xml:space="preserve"> </t>
  </si>
  <si>
    <t>Antal rätt</t>
  </si>
  <si>
    <t>Antal rätt i %</t>
  </si>
  <si>
    <t>Namn</t>
  </si>
  <si>
    <t>Klubb \ Rätt</t>
  </si>
  <si>
    <t>R-nr</t>
  </si>
  <si>
    <t>Klass B</t>
  </si>
  <si>
    <t>Martin</t>
  </si>
  <si>
    <t>Fredholm</t>
  </si>
  <si>
    <t>OK Linné</t>
  </si>
  <si>
    <t>Uppland</t>
  </si>
  <si>
    <t>Dalarna</t>
  </si>
  <si>
    <t>Wahlberg</t>
  </si>
  <si>
    <t>Upsala Studenters IF</t>
  </si>
  <si>
    <t>Ola</t>
  </si>
  <si>
    <t>Jansson</t>
  </si>
  <si>
    <t>Wahlgren</t>
  </si>
  <si>
    <t>Gunnarsson</t>
  </si>
  <si>
    <t>Skåne</t>
  </si>
  <si>
    <t>Stig</t>
  </si>
  <si>
    <t>Gerdtman</t>
  </si>
  <si>
    <t>Vingåkers OK</t>
  </si>
  <si>
    <t>Södermanland</t>
  </si>
  <si>
    <t>Bernt</t>
  </si>
  <si>
    <t>Gustafsson</t>
  </si>
  <si>
    <t>OK Flundrehof</t>
  </si>
  <si>
    <t>Västergötland</t>
  </si>
  <si>
    <t>Kenth</t>
  </si>
  <si>
    <t>Lindström</t>
  </si>
  <si>
    <t>Häverödals SK</t>
  </si>
  <si>
    <t>Eva</t>
  </si>
  <si>
    <t>Petersson</t>
  </si>
  <si>
    <t>Småland</t>
  </si>
  <si>
    <t>Thorbjörn</t>
  </si>
  <si>
    <t>Lentz</t>
  </si>
  <si>
    <t>Tomas</t>
  </si>
  <si>
    <t>Marianne</t>
  </si>
  <si>
    <t>Owe</t>
  </si>
  <si>
    <t>Lundberg</t>
  </si>
  <si>
    <t>Gudrun</t>
  </si>
  <si>
    <t>Grass</t>
  </si>
  <si>
    <t>Nordström</t>
  </si>
  <si>
    <t>Fäldt</t>
  </si>
  <si>
    <t>Björn-Ove</t>
  </si>
  <si>
    <t>Jonsson</t>
  </si>
  <si>
    <t>OK Kåre</t>
  </si>
  <si>
    <t>Ekelöf</t>
  </si>
  <si>
    <t>Blekinge</t>
  </si>
  <si>
    <t>Ove</t>
  </si>
  <si>
    <t>Larsson</t>
  </si>
  <si>
    <t>Kvarnsvedens GOIF OK</t>
  </si>
  <si>
    <t>Inge E</t>
  </si>
  <si>
    <t>Ronneby OK</t>
  </si>
  <si>
    <t>Johansson</t>
  </si>
  <si>
    <t>Barbro</t>
  </si>
  <si>
    <t>Hansson</t>
  </si>
  <si>
    <t>OK Rodhen</t>
  </si>
  <si>
    <t>Arne</t>
  </si>
  <si>
    <t>Karlsson</t>
  </si>
  <si>
    <t>Hallstahammars OK</t>
  </si>
  <si>
    <t>Västmanland</t>
  </si>
  <si>
    <t>Bosse</t>
  </si>
  <si>
    <t>Lars</t>
  </si>
  <si>
    <t>Stockholm</t>
  </si>
  <si>
    <t>Anna</t>
  </si>
  <si>
    <t>Gammelgård</t>
  </si>
  <si>
    <t>Tranan HIK</t>
  </si>
  <si>
    <t>Wiksell</t>
  </si>
  <si>
    <t>Andersson</t>
  </si>
  <si>
    <t>Ragnar</t>
  </si>
  <si>
    <t>Sven Arne</t>
  </si>
  <si>
    <t>Uddevalla OK</t>
  </si>
  <si>
    <t>OK Gipen</t>
  </si>
  <si>
    <t>Lundkvist</t>
  </si>
  <si>
    <t>Persson</t>
  </si>
  <si>
    <t>Nils-Olov</t>
  </si>
  <si>
    <t>Mats</t>
  </si>
  <si>
    <t>Bo</t>
  </si>
  <si>
    <t>Robertsson</t>
  </si>
  <si>
    <t>Håkan</t>
  </si>
  <si>
    <t>Upsala IF</t>
  </si>
  <si>
    <t>Wallén</t>
  </si>
  <si>
    <t>R-po</t>
  </si>
  <si>
    <t>Ranking</t>
  </si>
  <si>
    <t>m6r</t>
  </si>
  <si>
    <t>Avdrag</t>
  </si>
  <si>
    <t>Maxtid</t>
  </si>
  <si>
    <t>Björklinge SOK</t>
  </si>
  <si>
    <t>OK Skärmen</t>
  </si>
  <si>
    <t>Sven</t>
  </si>
  <si>
    <t>Stålnacke</t>
  </si>
  <si>
    <t>Nils</t>
  </si>
  <si>
    <t>Klass N</t>
  </si>
  <si>
    <t>Tk 3</t>
  </si>
  <si>
    <t>Tk 4</t>
  </si>
  <si>
    <t>Erik</t>
  </si>
  <si>
    <t>Lennart</t>
  </si>
  <si>
    <t>Ingrid</t>
  </si>
  <si>
    <t>Inga</t>
  </si>
  <si>
    <t>Roland</t>
  </si>
  <si>
    <t>Rolf</t>
  </si>
  <si>
    <t>Åke</t>
  </si>
  <si>
    <t>Göran</t>
  </si>
  <si>
    <t>Ken</t>
  </si>
  <si>
    <t>Christian</t>
  </si>
  <si>
    <t>Leif</t>
  </si>
  <si>
    <t>Olofsson</t>
  </si>
  <si>
    <t>Gun</t>
  </si>
  <si>
    <t>Karin</t>
  </si>
  <si>
    <t>Malmö OK</t>
  </si>
  <si>
    <t>Elisabeth</t>
  </si>
  <si>
    <t>Jonas</t>
  </si>
  <si>
    <t>Alexandersson</t>
  </si>
  <si>
    <t>Lerums SOK</t>
  </si>
  <si>
    <t>Göteborg</t>
  </si>
  <si>
    <t>Vänersborgs SK</t>
  </si>
  <si>
    <t>Borås GIF</t>
  </si>
  <si>
    <t>Ulla-Britt</t>
  </si>
  <si>
    <t>Gunnar</t>
  </si>
  <si>
    <t>Ljung</t>
  </si>
  <si>
    <t>Gerhard</t>
  </si>
  <si>
    <t>OK Roxen</t>
  </si>
  <si>
    <t>Östergötland</t>
  </si>
  <si>
    <t>Karl-Johan</t>
  </si>
  <si>
    <t>Camilla</t>
  </si>
  <si>
    <t>OK Pan-Kristianstad</t>
  </si>
  <si>
    <t>Evelyn</t>
  </si>
  <si>
    <t>Marit</t>
  </si>
  <si>
    <t>Nyström</t>
  </si>
  <si>
    <t>Pettersson</t>
  </si>
  <si>
    <t>Sofia</t>
  </si>
  <si>
    <t>HJS-Vansbro OK</t>
  </si>
  <si>
    <t>Vallentuna-Össeby OL</t>
  </si>
  <si>
    <t>IFK Göteborg</t>
  </si>
  <si>
    <t>Länna IF</t>
  </si>
  <si>
    <t>Strängnäs Malmby OL</t>
  </si>
  <si>
    <t>Västerbergslagens OL</t>
  </si>
  <si>
    <t>Ullman</t>
  </si>
  <si>
    <t>Björn</t>
  </si>
  <si>
    <t>Michael</t>
  </si>
  <si>
    <t>Sandström</t>
  </si>
  <si>
    <t>Bengt</t>
  </si>
  <si>
    <t>Halmstads OK</t>
  </si>
  <si>
    <t>Tk 5</t>
  </si>
  <si>
    <t>Tk 6</t>
  </si>
  <si>
    <t>Tk 7</t>
  </si>
  <si>
    <t>Tk 8</t>
  </si>
  <si>
    <t>m3p</t>
  </si>
  <si>
    <t>Rehns BK</t>
  </si>
  <si>
    <t>Malungs OK Skogsmårdarna</t>
  </si>
  <si>
    <t>Hälsingland</t>
  </si>
  <si>
    <t>Klass Elit</t>
  </si>
  <si>
    <t>Klass A</t>
  </si>
  <si>
    <t>Enberg</t>
  </si>
  <si>
    <t>Roger</t>
  </si>
  <si>
    <t>Robert</t>
  </si>
  <si>
    <t>Jakobsson</t>
  </si>
  <si>
    <t>Dammvik</t>
  </si>
  <si>
    <t>Karl-Gustaf</t>
  </si>
  <si>
    <t>Smeds</t>
  </si>
  <si>
    <t>Ruhn</t>
  </si>
  <si>
    <t>Anders</t>
  </si>
  <si>
    <t>Yngve</t>
  </si>
  <si>
    <t>Kjell-Olof</t>
  </si>
  <si>
    <t>Linköpings OK</t>
  </si>
  <si>
    <t>Oskarströms OK</t>
  </si>
  <si>
    <t>Halland</t>
  </si>
  <si>
    <t>Idefjordens SK</t>
  </si>
  <si>
    <t>SK Trim/Virsbo</t>
  </si>
  <si>
    <t>Kungälvs OK</t>
  </si>
  <si>
    <t>Klass C</t>
  </si>
  <si>
    <t>Cecilia</t>
  </si>
  <si>
    <t>Kristin</t>
  </si>
  <si>
    <t>Kerstin</t>
  </si>
  <si>
    <t>Börje</t>
  </si>
  <si>
    <t>Falkman</t>
  </si>
  <si>
    <t>Norsell-Karlsson</t>
  </si>
  <si>
    <t>Jimmy</t>
  </si>
  <si>
    <t>Rune</t>
  </si>
  <si>
    <t>Sandberg</t>
  </si>
  <si>
    <t>Andre</t>
  </si>
  <si>
    <t>Emil</t>
  </si>
  <si>
    <t>Johan</t>
  </si>
  <si>
    <t>Jouko</t>
  </si>
  <si>
    <t>Virta</t>
  </si>
  <si>
    <t>Siv</t>
  </si>
  <si>
    <t>Stångenäs AIS</t>
  </si>
  <si>
    <t>Kils OK</t>
  </si>
  <si>
    <t>Värmland</t>
  </si>
  <si>
    <t>Göteborg-Majorna OK</t>
  </si>
  <si>
    <t>Stora Tuna OK</t>
  </si>
  <si>
    <t>Råberg</t>
  </si>
  <si>
    <t>Tidaholm SOK Sisu</t>
  </si>
  <si>
    <t>Stigmännen Karlshamns OK</t>
  </si>
  <si>
    <t>OK Roslagen</t>
  </si>
  <si>
    <t>OK Landehof</t>
  </si>
  <si>
    <t>Stenungsunds OK</t>
  </si>
  <si>
    <t>Kalmar OK</t>
  </si>
  <si>
    <t>Örkelljunga FK</t>
  </si>
  <si>
    <t>Jens</t>
  </si>
  <si>
    <t>William</t>
  </si>
  <si>
    <t>Rex</t>
  </si>
  <si>
    <t>Desiré</t>
  </si>
  <si>
    <t>Magnus</t>
  </si>
  <si>
    <t>Sterner</t>
  </si>
  <si>
    <t>Therese</t>
  </si>
  <si>
    <t>Gunnela</t>
  </si>
  <si>
    <t>Osbeck</t>
  </si>
  <si>
    <t>Borg</t>
  </si>
  <si>
    <t>Bornetun</t>
  </si>
  <si>
    <t>Axenborg</t>
  </si>
  <si>
    <t>Mjöberg</t>
  </si>
  <si>
    <t>Grälls</t>
  </si>
  <si>
    <t>Palle</t>
  </si>
  <si>
    <t>Holmberg</t>
  </si>
  <si>
    <t>Kjell</t>
  </si>
  <si>
    <t>Engström</t>
  </si>
  <si>
    <t>Calle</t>
  </si>
  <si>
    <t>Conny</t>
  </si>
  <si>
    <t>Forsell</t>
  </si>
  <si>
    <t>Bertil</t>
  </si>
  <si>
    <t>Ståhl</t>
  </si>
  <si>
    <t>Gun-Britt</t>
  </si>
  <si>
    <t>Andreas</t>
  </si>
  <si>
    <t>Carlsson</t>
  </si>
  <si>
    <t>Ulf K.</t>
  </si>
  <si>
    <t>Rask</t>
  </si>
  <si>
    <t>Malm</t>
  </si>
  <si>
    <t>Jakob</t>
  </si>
  <si>
    <t>Daniel</t>
  </si>
  <si>
    <t>Markus</t>
  </si>
  <si>
    <t>Ingvar</t>
  </si>
  <si>
    <t>Hallsten</t>
  </si>
  <si>
    <t>Waldemar</t>
  </si>
  <si>
    <t>Thore</t>
  </si>
  <si>
    <t>Mona-Lisa</t>
  </si>
  <si>
    <t>Clara</t>
  </si>
  <si>
    <t>Tord</t>
  </si>
  <si>
    <t>Lööv</t>
  </si>
  <si>
    <t>Bohuslän/Dal</t>
  </si>
  <si>
    <t>Sigtuna OK</t>
  </si>
  <si>
    <t>Idrefjällens OK</t>
  </si>
  <si>
    <t>Alfta-Ösa OK</t>
  </si>
  <si>
    <t>OK Roto</t>
  </si>
  <si>
    <t>Trollhättans SOK</t>
  </si>
  <si>
    <t>Stig Gerdtman</t>
  </si>
  <si>
    <t>Marit Wiksell</t>
  </si>
  <si>
    <t>Martin Fredholm</t>
  </si>
  <si>
    <t>Andreas Johansson</t>
  </si>
  <si>
    <t>Lennart Wahlgren</t>
  </si>
  <si>
    <t>William Rex</t>
  </si>
  <si>
    <t>Jens Andersson</t>
  </si>
  <si>
    <t>Erik Lundkvist</t>
  </si>
  <si>
    <t>Erik Stålnacke</t>
  </si>
  <si>
    <t>Ola Jansson</t>
  </si>
  <si>
    <t>Robert Jakobsson</t>
  </si>
  <si>
    <t>Michael Johansson</t>
  </si>
  <si>
    <t>Rolf Karlsson</t>
  </si>
  <si>
    <t>Desiré Rex</t>
  </si>
  <si>
    <t>Anna Råberg</t>
  </si>
  <si>
    <t>Thorbjörn Lentz</t>
  </si>
  <si>
    <t>Tomas Jansson</t>
  </si>
  <si>
    <t>Christian Enberg</t>
  </si>
  <si>
    <t>Nils-Olov Andersson</t>
  </si>
  <si>
    <t>Ingrid Hansson</t>
  </si>
  <si>
    <t>Kristin Wiksell</t>
  </si>
  <si>
    <t>Elisabeth Wiksell</t>
  </si>
  <si>
    <t>Inga Gunnarsson</t>
  </si>
  <si>
    <t>Owe Fredholm</t>
  </si>
  <si>
    <t>Elisabeth Norsell-Karlsson</t>
  </si>
  <si>
    <t>Bosse Sandström</t>
  </si>
  <si>
    <t>Ola Wiksell</t>
  </si>
  <si>
    <t>Ulf K. Rask</t>
  </si>
  <si>
    <t>Ove Larsson</t>
  </si>
  <si>
    <t>Gunnar Carlson</t>
  </si>
  <si>
    <t>Bernt Gustafsson</t>
  </si>
  <si>
    <t>Eva Fredholm</t>
  </si>
  <si>
    <t>Åke Nyström</t>
  </si>
  <si>
    <t>Sven Arne Andersson</t>
  </si>
  <si>
    <t>Nick Barrable</t>
  </si>
  <si>
    <t>OK Ravinen</t>
  </si>
  <si>
    <t>Ivan Persson</t>
  </si>
  <si>
    <t>Arne Gustafson</t>
  </si>
  <si>
    <t>Roger Borg</t>
  </si>
  <si>
    <t>Björn Karlsson</t>
  </si>
  <si>
    <t>Daniel Johansson</t>
  </si>
  <si>
    <t>Gunnela Gustafson</t>
  </si>
  <si>
    <t>Kenth Lindström</t>
  </si>
  <si>
    <t>Ragnar Andersson</t>
  </si>
  <si>
    <t>Eva Björkman</t>
  </si>
  <si>
    <t>OK Tyr</t>
  </si>
  <si>
    <t>Håkan Lundberg</t>
  </si>
  <si>
    <t>Rolf Osbeck</t>
  </si>
  <si>
    <t>Tolered-Utby OL</t>
  </si>
  <si>
    <t>Åke Wallén</t>
  </si>
  <si>
    <t>Ken Gammelgård</t>
  </si>
  <si>
    <t>Daniel Zachrisson</t>
  </si>
  <si>
    <t>Cecilia Enberg</t>
  </si>
  <si>
    <t>Börje Falkman</t>
  </si>
  <si>
    <t>Roger Johansson</t>
  </si>
  <si>
    <t>Göran Andersson</t>
  </si>
  <si>
    <t>Attunda OK</t>
  </si>
  <si>
    <t>Nils Wahlberg</t>
  </si>
  <si>
    <t>Glenn Josefsson</t>
  </si>
  <si>
    <t>Gun Andersson</t>
  </si>
  <si>
    <t>Kerstin Jakobsson</t>
  </si>
  <si>
    <t>Roger Andersson</t>
  </si>
  <si>
    <t>Bo Ullman</t>
  </si>
  <si>
    <t>Karl-Gustaf Smeds</t>
  </si>
  <si>
    <t>Erik Nordström</t>
  </si>
  <si>
    <t>Roland Ekelöf</t>
  </si>
  <si>
    <t>Leif Olofsson</t>
  </si>
  <si>
    <t>Bo Hansson</t>
  </si>
  <si>
    <t>Sarah-Jane Gaffney</t>
  </si>
  <si>
    <t>Ulla-Britt Wallén</t>
  </si>
  <si>
    <t>Carl-Henry Andersson</t>
  </si>
  <si>
    <t>OK Orinto</t>
  </si>
  <si>
    <t>Rudi Olvenmyr</t>
  </si>
  <si>
    <t>Jimmy Johansson</t>
  </si>
  <si>
    <t>Anders Johansson</t>
  </si>
  <si>
    <t>Björn-Ove Bergkvist</t>
  </si>
  <si>
    <t>Gudrun Grass</t>
  </si>
  <si>
    <t>Marianne Gustafsson</t>
  </si>
  <si>
    <t>Siv Andersson</t>
  </si>
  <si>
    <t>Markus Johansson</t>
  </si>
  <si>
    <t>Jonas Bornetun</t>
  </si>
  <si>
    <t>Skillingaryds FK</t>
  </si>
  <si>
    <t>Owe Dammvik</t>
  </si>
  <si>
    <t>Jouko Virta</t>
  </si>
  <si>
    <t>Marianne Lentz</t>
  </si>
  <si>
    <t>Bertil Ståhl</t>
  </si>
  <si>
    <t>Waldemar Andersson</t>
  </si>
  <si>
    <t>Karl-Johan Karlsson</t>
  </si>
  <si>
    <t>Conny Forsell</t>
  </si>
  <si>
    <t>Lars Lundkvist</t>
  </si>
  <si>
    <t>Lennart Andersson</t>
  </si>
  <si>
    <t>Gunnar Ruhn</t>
  </si>
  <si>
    <t>Sven E Jonsson</t>
  </si>
  <si>
    <t>Hans-Eric Robertsson</t>
  </si>
  <si>
    <t>Rolf Grälls</t>
  </si>
  <si>
    <t>Johnny Karlsson</t>
  </si>
  <si>
    <t>Camilla Malm</t>
  </si>
  <si>
    <t>Bengt Karlsson</t>
  </si>
  <si>
    <t>Kjell-Olof Gustafsson</t>
  </si>
  <si>
    <t>Gunnar Ljung</t>
  </si>
  <si>
    <t>Sören Darell</t>
  </si>
  <si>
    <t>Inge E Petersson</t>
  </si>
  <si>
    <t>Karin Robertsson</t>
  </si>
  <si>
    <t>Kjell Larsson</t>
  </si>
  <si>
    <t>Anton Hemlin</t>
  </si>
  <si>
    <t>IK Uven</t>
  </si>
  <si>
    <t>Johan Carlström</t>
  </si>
  <si>
    <t>Sven Lentz</t>
  </si>
  <si>
    <t>Johan Johansson</t>
  </si>
  <si>
    <t>Lennart Pettersson</t>
  </si>
  <si>
    <t>Eva Karlsson</t>
  </si>
  <si>
    <t>Mats Tellqvist</t>
  </si>
  <si>
    <t>Therese Axenborg</t>
  </si>
  <si>
    <t>Barbro Pettersson</t>
  </si>
  <si>
    <t>Monika Mathiasson</t>
  </si>
  <si>
    <t>Tord Lööv</t>
  </si>
  <si>
    <t>Ingemar Gidenstam</t>
  </si>
  <si>
    <t>Gun-Britt Falkman</t>
  </si>
  <si>
    <t>Palle Holmberg</t>
  </si>
  <si>
    <t>Ljungskile FK</t>
  </si>
  <si>
    <t>Jonna Jungåker</t>
  </si>
  <si>
    <t>Korsnäs IF</t>
  </si>
  <si>
    <t>Teres Zachrisson</t>
  </si>
  <si>
    <t>Peter Larsson</t>
  </si>
  <si>
    <t>Jakob Axenborg</t>
  </si>
  <si>
    <t>Lars Hansson</t>
  </si>
  <si>
    <t>Marcus Broström</t>
  </si>
  <si>
    <t>I19 IF</t>
  </si>
  <si>
    <t>Eva Johansson</t>
  </si>
  <si>
    <t>Elisabeth Petersson</t>
  </si>
  <si>
    <t>Mats Karlsson</t>
  </si>
  <si>
    <t>Henrik Carlsson</t>
  </si>
  <si>
    <t>Mikael Axin</t>
  </si>
  <si>
    <t>Hagaby GoIF</t>
  </si>
  <si>
    <t>Yngve Pettersson</t>
  </si>
  <si>
    <t>Mats Jönsson</t>
  </si>
  <si>
    <t>Jan-Olav Carlsson</t>
  </si>
  <si>
    <t>IF Hagen</t>
  </si>
  <si>
    <t>Åke Strand</t>
  </si>
  <si>
    <t>Karin Hansson</t>
  </si>
  <si>
    <t>Björn Engström</t>
  </si>
  <si>
    <t>Fredrik Ullman</t>
  </si>
  <si>
    <t>Göran Sandberg</t>
  </si>
  <si>
    <t>Rasbo IK</t>
  </si>
  <si>
    <t>Karl-Gustaf Däldehög</t>
  </si>
  <si>
    <t>Fjärås AIK</t>
  </si>
  <si>
    <t>Kjell Mjöberg</t>
  </si>
  <si>
    <t>Magnus Sterner</t>
  </si>
  <si>
    <t>Christer Morell</t>
  </si>
  <si>
    <t>Veronica Morell</t>
  </si>
  <si>
    <t>Inga-Britt Bengtsson</t>
  </si>
  <si>
    <t>Nils Jonsson</t>
  </si>
  <si>
    <t>Calle Gerdtman</t>
  </si>
  <si>
    <t>Emil Persson</t>
  </si>
  <si>
    <t>Agneta Johansson</t>
  </si>
  <si>
    <t>Ryboholms SK</t>
  </si>
  <si>
    <t>Sofia Gustafsson</t>
  </si>
  <si>
    <t>Evelyn Alexandersson</t>
  </si>
  <si>
    <t>Åke Fäldt</t>
  </si>
  <si>
    <t>Erland Claesson</t>
  </si>
  <si>
    <t>Ingrid Ståhl</t>
  </si>
  <si>
    <t>Rune Sandberg</t>
  </si>
  <si>
    <t>Ragnar Hallsten</t>
  </si>
  <si>
    <t>Andre Alexandersson</t>
  </si>
  <si>
    <t>Ingvar Johansson</t>
  </si>
  <si>
    <t>Anna Lisa Berglund</t>
  </si>
  <si>
    <t>Sävedalens AIK</t>
  </si>
  <si>
    <t>Gerhard Alexandersson</t>
  </si>
  <si>
    <t>Clara Jakobsson</t>
  </si>
  <si>
    <t>Sefan Carlsson</t>
  </si>
  <si>
    <t>Thore Jansson</t>
  </si>
  <si>
    <t>Mona-Lisa Jansson</t>
  </si>
  <si>
    <t>Eva Olofsson</t>
  </si>
  <si>
    <t>Göran Aronzon</t>
  </si>
  <si>
    <t>Håkan Bergkvist</t>
  </si>
  <si>
    <t>Örebro</t>
  </si>
  <si>
    <t>Norrbotten</t>
  </si>
  <si>
    <t>Carlson</t>
  </si>
  <si>
    <t>Nick</t>
  </si>
  <si>
    <t>Barrable</t>
  </si>
  <si>
    <t>Ivan</t>
  </si>
  <si>
    <t>Gustafson</t>
  </si>
  <si>
    <t>Björkman</t>
  </si>
  <si>
    <t>Zachrisson</t>
  </si>
  <si>
    <t>Glenn</t>
  </si>
  <si>
    <t>Josefsson</t>
  </si>
  <si>
    <t>Sarah-Jane</t>
  </si>
  <si>
    <t>Gaffney</t>
  </si>
  <si>
    <t>Carl-Henry</t>
  </si>
  <si>
    <t>Rudi</t>
  </si>
  <si>
    <t>Olvenmyr</t>
  </si>
  <si>
    <t>Bergkvist</t>
  </si>
  <si>
    <t>E Jonsson</t>
  </si>
  <si>
    <t>Hans-Eric</t>
  </si>
  <si>
    <t>Johnny</t>
  </si>
  <si>
    <t>Sören</t>
  </si>
  <si>
    <t>Darell</t>
  </si>
  <si>
    <t>Anton</t>
  </si>
  <si>
    <t>Hemlin</t>
  </si>
  <si>
    <t>Carlström</t>
  </si>
  <si>
    <t>Tellqvist</t>
  </si>
  <si>
    <t>Monika</t>
  </si>
  <si>
    <t>Mathiasson</t>
  </si>
  <si>
    <t>Ingemar</t>
  </si>
  <si>
    <t>Gidenstam</t>
  </si>
  <si>
    <t>Jonna</t>
  </si>
  <si>
    <t>Jungåker</t>
  </si>
  <si>
    <t>Teres</t>
  </si>
  <si>
    <t>Peter</t>
  </si>
  <si>
    <t>Marcus</t>
  </si>
  <si>
    <t>Broström</t>
  </si>
  <si>
    <t>Henrik</t>
  </si>
  <si>
    <t>Mikael</t>
  </si>
  <si>
    <t>Axin</t>
  </si>
  <si>
    <t>Jönsson</t>
  </si>
  <si>
    <t>Jan-Olav</t>
  </si>
  <si>
    <t>Strand</t>
  </si>
  <si>
    <t>Fredrik</t>
  </si>
  <si>
    <t>Däldehög</t>
  </si>
  <si>
    <t>Christer</t>
  </si>
  <si>
    <t>Morell</t>
  </si>
  <si>
    <t>Veronica</t>
  </si>
  <si>
    <t>Inga-Britt</t>
  </si>
  <si>
    <t>Bengtsson</t>
  </si>
  <si>
    <t>Agneta</t>
  </si>
  <si>
    <t>Erland</t>
  </si>
  <si>
    <t>Claesson</t>
  </si>
  <si>
    <t>Anna Lisa</t>
  </si>
  <si>
    <t>Berglund</t>
  </si>
  <si>
    <t>Sefan</t>
  </si>
  <si>
    <t>Aronzon</t>
  </si>
  <si>
    <t>Kristinehamns OK</t>
  </si>
  <si>
    <t>Södertälje IF</t>
  </si>
  <si>
    <t>Z</t>
  </si>
  <si>
    <t>D</t>
  </si>
  <si>
    <t>C</t>
  </si>
  <si>
    <t>B</t>
  </si>
  <si>
    <t>A</t>
  </si>
  <si>
    <t>--</t>
  </si>
  <si>
    <t>Bo Westling</t>
  </si>
  <si>
    <t>Lennart Rådberg</t>
  </si>
  <si>
    <t>Sture Larsson</t>
  </si>
  <si>
    <t>Conny Olsson</t>
  </si>
  <si>
    <t>Martin Jansson</t>
  </si>
  <si>
    <t>E</t>
  </si>
  <si>
    <t>Lennart Torstensson</t>
  </si>
  <si>
    <t>F</t>
  </si>
  <si>
    <t>BZ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</si>
</sst>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6"/>
      <color indexed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6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7" xfId="0" applyFon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/>
    <xf numFmtId="0" fontId="0" fillId="0" borderId="15" xfId="0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26" xfId="0" applyFont="1" applyBorder="1"/>
    <xf numFmtId="0" fontId="1" fillId="0" borderId="0" xfId="0" applyFont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2" fontId="0" fillId="0" borderId="28" xfId="0" applyNumberFormat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0" fillId="0" borderId="15" xfId="0" applyBorder="1" applyAlignment="1" applyProtection="1">
      <alignment horizontal="right"/>
    </xf>
    <xf numFmtId="0" fontId="0" fillId="0" borderId="17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16" xfId="0" applyBorder="1" applyAlignment="1" applyProtection="1">
      <alignment horizontal="right"/>
    </xf>
    <xf numFmtId="0" fontId="0" fillId="0" borderId="18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1" fillId="0" borderId="26" xfId="0" applyFont="1" applyBorder="1" applyProtection="1"/>
    <xf numFmtId="0" fontId="1" fillId="0" borderId="0" xfId="0" applyFont="1" applyProtection="1"/>
    <xf numFmtId="0" fontId="1" fillId="0" borderId="20" xfId="0" applyNumberFormat="1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0" fillId="0" borderId="28" xfId="0" applyBorder="1" applyAlignment="1" applyProtection="1">
      <alignment horizontal="left"/>
    </xf>
    <xf numFmtId="0" fontId="0" fillId="0" borderId="32" xfId="0" applyBorder="1" applyProtection="1"/>
    <xf numFmtId="0" fontId="0" fillId="0" borderId="1" xfId="0" quotePrefix="1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21" xfId="0" applyNumberFormat="1" applyBorder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22" xfId="0" applyFont="1" applyBorder="1" applyAlignment="1" applyProtection="1">
      <alignment horizontal="left"/>
    </xf>
    <xf numFmtId="0" fontId="0" fillId="0" borderId="26" xfId="0" applyBorder="1" applyProtection="1"/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0" fillId="0" borderId="10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0" xfId="0" applyFont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0" borderId="1" xfId="0" quotePrefix="1" applyNumberFormat="1" applyFont="1" applyBorder="1" applyAlignment="1" applyProtection="1">
      <alignment horizontal="center"/>
    </xf>
    <xf numFmtId="0" fontId="8" fillId="0" borderId="28" xfId="0" applyFont="1" applyBorder="1" applyAlignment="1" applyProtection="1">
      <alignment horizontal="left"/>
    </xf>
    <xf numFmtId="0" fontId="8" fillId="0" borderId="32" xfId="0" applyFont="1" applyBorder="1" applyProtection="1"/>
    <xf numFmtId="0" fontId="8" fillId="0" borderId="4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36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236"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-2003-dokument111111111111111111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"/>
  <sheetViews>
    <sheetView topLeftCell="A39" zoomScaleNormal="100" workbookViewId="0">
      <selection activeCell="V54" sqref="V54"/>
    </sheetView>
  </sheetViews>
  <sheetFormatPr defaultRowHeight="12.75"/>
  <cols>
    <col min="9" max="9" width="13.7109375" customWidth="1"/>
  </cols>
  <sheetData>
    <row r="4" ht="12" customHeight="1"/>
  </sheetData>
  <sheetProtection password="E918" sheet="1" objects="1" scenarios="1" autoFilter="0"/>
  <phoneticPr fontId="6" type="noConversion"/>
  <pageMargins left="0.75" right="0.75" top="1" bottom="1" header="0.5" footer="0.5"/>
  <pageSetup paperSize="9" orientation="portrait" r:id="rId1"/>
  <headerFooter alignWithMargins="0"/>
  <legacyDrawing r:id="rId2"/>
  <oleObjects>
    <oleObject progId="Word.Document.8" shapeId="409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  <pageSetUpPr fitToPage="1"/>
  </sheetPr>
  <dimension ref="A1:AV64"/>
  <sheetViews>
    <sheetView zoomScale="71" zoomScaleNormal="71" workbookViewId="0"/>
  </sheetViews>
  <sheetFormatPr defaultRowHeight="12.75"/>
  <cols>
    <col min="1" max="1" width="3.140625" style="50" customWidth="1"/>
    <col min="2" max="2" width="3.140625" style="50" hidden="1" customWidth="1"/>
    <col min="3" max="3" width="6.140625" style="94" bestFit="1" customWidth="1"/>
    <col min="4" max="4" width="5.7109375" style="50" bestFit="1" customWidth="1"/>
    <col min="5" max="5" width="20.7109375" style="60" customWidth="1"/>
    <col min="6" max="6" width="20.7109375" style="59" customWidth="1"/>
    <col min="7" max="27" width="3.7109375" style="50" customWidth="1"/>
    <col min="28" max="28" width="4.7109375" style="50" customWidth="1"/>
    <col min="29" max="29" width="3.7109375" style="50" customWidth="1"/>
    <col min="30" max="30" width="4.7109375" style="50" customWidth="1"/>
    <col min="31" max="31" width="3.7109375" style="50" customWidth="1"/>
    <col min="32" max="32" width="4.7109375" style="50" customWidth="1"/>
    <col min="33" max="33" width="3.7109375" style="50" customWidth="1"/>
    <col min="34" max="34" width="4.7109375" style="50" customWidth="1"/>
    <col min="35" max="35" width="3.7109375" style="50" customWidth="1"/>
    <col min="36" max="36" width="4.7109375" style="50" customWidth="1"/>
    <col min="37" max="37" width="3.7109375" style="50" customWidth="1"/>
    <col min="38" max="38" width="4.7109375" style="50" customWidth="1"/>
    <col min="39" max="39" width="3.7109375" style="50" customWidth="1"/>
    <col min="40" max="40" width="4.7109375" style="50" customWidth="1"/>
    <col min="41" max="41" width="3.7109375" style="50" customWidth="1"/>
    <col min="42" max="43" width="4.7109375" style="50" customWidth="1"/>
    <col min="44" max="44" width="6.7109375" style="50" customWidth="1"/>
    <col min="45" max="45" width="6.7109375" style="50" hidden="1" customWidth="1"/>
    <col min="46" max="46" width="4.7109375" style="50" customWidth="1"/>
    <col min="47" max="47" width="8.7109375" style="50" customWidth="1"/>
    <col min="48" max="16384" width="9.140625" style="59"/>
  </cols>
  <sheetData>
    <row r="1" spans="1:48" s="79" customFormat="1" ht="13.5" thickBot="1">
      <c r="A1" s="109">
        <v>0</v>
      </c>
      <c r="B1" s="44"/>
      <c r="C1" s="104"/>
      <c r="D1" s="105"/>
      <c r="E1" s="72" t="s">
        <v>157</v>
      </c>
      <c r="F1" s="73" t="s">
        <v>0</v>
      </c>
      <c r="G1" s="74">
        <v>1</v>
      </c>
      <c r="H1" s="75">
        <v>2</v>
      </c>
      <c r="I1" s="75">
        <v>3</v>
      </c>
      <c r="J1" s="75">
        <v>4</v>
      </c>
      <c r="K1" s="75">
        <v>5</v>
      </c>
      <c r="L1" s="75">
        <v>6</v>
      </c>
      <c r="M1" s="75">
        <v>7</v>
      </c>
      <c r="N1" s="75">
        <v>8</v>
      </c>
      <c r="O1" s="75">
        <v>9</v>
      </c>
      <c r="P1" s="75">
        <v>10</v>
      </c>
      <c r="Q1" s="75">
        <v>11</v>
      </c>
      <c r="R1" s="75">
        <v>12</v>
      </c>
      <c r="S1" s="75">
        <v>13</v>
      </c>
      <c r="T1" s="75">
        <v>14</v>
      </c>
      <c r="U1" s="75">
        <v>15</v>
      </c>
      <c r="V1" s="75">
        <v>16</v>
      </c>
      <c r="W1" s="75">
        <v>17</v>
      </c>
      <c r="X1" s="75">
        <v>18</v>
      </c>
      <c r="Y1" s="75">
        <v>19</v>
      </c>
      <c r="Z1" s="76">
        <v>20</v>
      </c>
      <c r="AA1" s="121" t="s">
        <v>1</v>
      </c>
      <c r="AB1" s="122"/>
      <c r="AC1" s="121" t="s">
        <v>2</v>
      </c>
      <c r="AD1" s="123"/>
      <c r="AE1" s="121" t="s">
        <v>99</v>
      </c>
      <c r="AF1" s="122"/>
      <c r="AG1" s="121" t="s">
        <v>100</v>
      </c>
      <c r="AH1" s="123"/>
      <c r="AI1" s="121" t="s">
        <v>149</v>
      </c>
      <c r="AJ1" s="123"/>
      <c r="AK1" s="121" t="s">
        <v>150</v>
      </c>
      <c r="AL1" s="122"/>
      <c r="AM1" s="121" t="s">
        <v>151</v>
      </c>
      <c r="AN1" s="122"/>
      <c r="AO1" s="121" t="s">
        <v>152</v>
      </c>
      <c r="AP1" s="123"/>
      <c r="AQ1" s="77" t="s">
        <v>91</v>
      </c>
      <c r="AR1" s="124" t="s">
        <v>4</v>
      </c>
      <c r="AS1" s="125"/>
      <c r="AT1" s="125"/>
      <c r="AU1" s="126"/>
      <c r="AV1" s="78"/>
    </row>
    <row r="2" spans="1:48" s="79" customFormat="1" ht="13.5" thickBot="1">
      <c r="A2" s="110">
        <v>60</v>
      </c>
      <c r="B2" s="45"/>
      <c r="C2" s="80" t="s">
        <v>11</v>
      </c>
      <c r="D2" s="51" t="s">
        <v>88</v>
      </c>
      <c r="E2" s="81" t="s">
        <v>9</v>
      </c>
      <c r="F2" s="82" t="s">
        <v>10</v>
      </c>
      <c r="G2" s="66" t="s">
        <v>6</v>
      </c>
      <c r="H2" s="83" t="s">
        <v>6</v>
      </c>
      <c r="I2" s="83" t="s">
        <v>6</v>
      </c>
      <c r="J2" s="83" t="s">
        <v>6</v>
      </c>
      <c r="K2" s="83" t="s">
        <v>6</v>
      </c>
      <c r="L2" s="83" t="s">
        <v>6</v>
      </c>
      <c r="M2" s="83" t="s">
        <v>6</v>
      </c>
      <c r="N2" s="83" t="s">
        <v>6</v>
      </c>
      <c r="O2" s="83" t="s">
        <v>6</v>
      </c>
      <c r="P2" s="83" t="s">
        <v>6</v>
      </c>
      <c r="Q2" s="83" t="s">
        <v>6</v>
      </c>
      <c r="R2" s="83" t="s">
        <v>6</v>
      </c>
      <c r="S2" s="83" t="s">
        <v>6</v>
      </c>
      <c r="T2" s="83" t="s">
        <v>6</v>
      </c>
      <c r="U2" s="83" t="s">
        <v>6</v>
      </c>
      <c r="V2" s="83" t="s">
        <v>6</v>
      </c>
      <c r="W2" s="83" t="s">
        <v>6</v>
      </c>
      <c r="X2" s="83" t="s">
        <v>6</v>
      </c>
      <c r="Y2" s="83" t="s">
        <v>6</v>
      </c>
      <c r="Z2" s="84" t="s">
        <v>6</v>
      </c>
      <c r="AA2" s="66" t="s">
        <v>6</v>
      </c>
      <c r="AB2" s="84" t="s">
        <v>3</v>
      </c>
      <c r="AC2" s="66" t="s">
        <v>6</v>
      </c>
      <c r="AD2" s="67" t="s">
        <v>3</v>
      </c>
      <c r="AE2" s="66" t="s">
        <v>6</v>
      </c>
      <c r="AF2" s="84" t="s">
        <v>3</v>
      </c>
      <c r="AG2" s="66" t="s">
        <v>6</v>
      </c>
      <c r="AH2" s="67" t="s">
        <v>3</v>
      </c>
      <c r="AI2" s="66" t="s">
        <v>6</v>
      </c>
      <c r="AJ2" s="67" t="s">
        <v>3</v>
      </c>
      <c r="AK2" s="66" t="s">
        <v>6</v>
      </c>
      <c r="AL2" s="84" t="s">
        <v>3</v>
      </c>
      <c r="AM2" s="66" t="s">
        <v>6</v>
      </c>
      <c r="AN2" s="84" t="s">
        <v>3</v>
      </c>
      <c r="AO2" s="66" t="s">
        <v>6</v>
      </c>
      <c r="AP2" s="67" t="s">
        <v>3</v>
      </c>
      <c r="AQ2" s="85" t="s">
        <v>92</v>
      </c>
      <c r="AR2" s="66" t="s">
        <v>5</v>
      </c>
      <c r="AS2" s="95"/>
      <c r="AT2" s="67" t="s">
        <v>3</v>
      </c>
      <c r="AU2" s="68" t="s">
        <v>89</v>
      </c>
      <c r="AV2" s="78"/>
    </row>
    <row r="3" spans="1:48">
      <c r="A3" s="46">
        <f t="shared" ref="A3:A12" ca="1" si="0">IF(AND(AR3=AR2,AT3=AT2),A2,CELL("rad",A3)-2)</f>
        <v>1</v>
      </c>
      <c r="B3" s="47">
        <f ca="1">IF(AND(AR3=AR2,AT3=AT2),B2,CELL("rad",B3)-2-COUNTIF(C$2:C2,"---"))</f>
        <v>1</v>
      </c>
      <c r="C3" s="88"/>
      <c r="D3" s="52" t="str">
        <f>IF(C3="--",15,IF(C3="---","",IF(C3,VLOOKUP(C3,'Rankinglista 2012'!A:G,7),"")))</f>
        <v/>
      </c>
      <c r="E3" s="86" t="str">
        <f>IF(ISNUMBER(C3),VLOOKUP(C3,'Rankinglista 2012'!A:G,4),"")</f>
        <v/>
      </c>
      <c r="F3" s="87" t="str">
        <f>IF(ISNUMBER(C3),VLOOKUP(C3,'Rankinglista 2012'!A:G,5),"")</f>
        <v/>
      </c>
      <c r="G3" s="48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90"/>
      <c r="AA3" s="48"/>
      <c r="AB3" s="91"/>
      <c r="AC3" s="48"/>
      <c r="AD3" s="90"/>
      <c r="AE3" s="48"/>
      <c r="AF3" s="91"/>
      <c r="AG3" s="48"/>
      <c r="AH3" s="90"/>
      <c r="AI3" s="48"/>
      <c r="AJ3" s="90"/>
      <c r="AK3" s="48"/>
      <c r="AL3" s="91"/>
      <c r="AM3" s="48"/>
      <c r="AN3" s="91"/>
      <c r="AO3" s="48"/>
      <c r="AP3" s="90"/>
      <c r="AQ3" s="92"/>
      <c r="AR3" s="46" t="str">
        <f>IF(C3="","",MAX(SUM(IF(G3=G$2,1,0)+IF(H3=H$2,1,0)+IF(I3=I$2,1,0)+IF(J3=J$2,1,0)+IF(K3=K$2,1,0)+IF(L3=L$2,1,0)+IF(M3=M$2,1,0)+IF(N3=N$2,1,0)+IF(O3=O$2,1,0)+IF(P3=P$2,1,0)+IF(Q3=Q$2,1,0)+IF(R3=R$2,1,0)+IF(S3=S$2,1,0)+IF(T3=T$2,1,0)+IF(U3=U$2,1,0)+IF(V3=V$2,1,0)+IF(W3=W$2,1,0)+IF(X3=X$2,1,0)+IF(Y3=Y$2,1,0)+IF(Z3=Z$2,1,0)+IF(AA3=AA$2,$A$1,0)+IF(AC3=AC$2,$A$1,0)+IF(AE3=AE$2,$A$1,0)+IF(AG3=AG$2,$A$1,0)+IF(AI3=AI$2,$A$1,0)+IF(AK3=AK$2,$A$1,0)+IF(AM3=AM$2,$A$1,0)+IF(AO3=AO$2,$A$1,0)-ABS(AQ3)),0))</f>
        <v/>
      </c>
      <c r="AS3" s="96" t="str">
        <f>IF(OR(C3="",C3="---"),"",AR3)</f>
        <v/>
      </c>
      <c r="AT3" s="69" t="str">
        <f>IF(C3="","",SUM(IF(ISNUMBER(AB3),IF(AA3=AA$2,AB3,AB3+$A$2),0),IF(ISNUMBER(AD3),IF(AC3=AC$2,AD3,AD3+$A$2),0),IF(ISNUMBER(AF3),IF(AE3=AE$2,AF3,AF3+$A$2),0),IF(ISNUMBER(AH3),IF(AG3=AG$2,AH3,AH3+$A$2),0),IF(ISNUMBER(AJ3),IF(AI3=AI$2,AJ3,AJ3+$A$2),0),IF(ISNUMBER(AL3),IF(AK3=AK$2,AL3,AL3+$A$2),0),IF(ISNUMBER(AN3),IF(AM3=AM$2,AN3,AN3+$A$2),0),IF(ISNUMBER(AP3),IF(AO3=AO$2,AP3,AP3+$A$2),0)))</f>
        <v/>
      </c>
      <c r="AU3" s="70" t="str">
        <f t="shared" ref="AU3:AU34" si="1">IF(OR(AR3=0,AR3="",D$64="",D3=""),"",(E$64-AR3)+D$64+(B3-1)*0.1)</f>
        <v/>
      </c>
      <c r="AV3" s="99"/>
    </row>
    <row r="4" spans="1:48">
      <c r="A4" s="46">
        <f t="shared" ca="1" si="0"/>
        <v>1</v>
      </c>
      <c r="B4" s="47">
        <f ca="1">IF(AND(AR4=AR3,AT4=AT3),B3,CELL("rad",B4)-2-COUNTIF(C$2:C3,"---"))</f>
        <v>1</v>
      </c>
      <c r="C4" s="88"/>
      <c r="D4" s="52" t="str">
        <f>IF(C4="--",15,IF(C4="---","",IF(C4,VLOOKUP(C4,'Rankinglista 2012'!A:G,7),"")))</f>
        <v/>
      </c>
      <c r="E4" s="86" t="str">
        <f>IF(ISNUMBER(C4),VLOOKUP(C4,'Rankinglista 2012'!A:G,4),"")</f>
        <v/>
      </c>
      <c r="F4" s="87" t="str">
        <f>IF(ISNUMBER(C4),VLOOKUP(C4,'Rankinglista 2012'!A:G,5),"")</f>
        <v/>
      </c>
      <c r="G4" s="48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90"/>
      <c r="AA4" s="48"/>
      <c r="AB4" s="91"/>
      <c r="AC4" s="48"/>
      <c r="AD4" s="90"/>
      <c r="AE4" s="48"/>
      <c r="AF4" s="91"/>
      <c r="AG4" s="48"/>
      <c r="AH4" s="90"/>
      <c r="AI4" s="48"/>
      <c r="AJ4" s="90"/>
      <c r="AK4" s="48"/>
      <c r="AL4" s="91"/>
      <c r="AM4" s="48"/>
      <c r="AN4" s="91"/>
      <c r="AO4" s="48"/>
      <c r="AP4" s="90"/>
      <c r="AQ4" s="92"/>
      <c r="AR4" s="46" t="str">
        <f t="shared" ref="AR4:AR62" si="2">IF(C4="","",MAX(SUM(IF(G4=G$2,1,0)+IF(H4=H$2,1,0)+IF(I4=I$2,1,0)+IF(J4=J$2,1,0)+IF(K4=K$2,1,0)+IF(L4=L$2,1,0)+IF(M4=M$2,1,0)+IF(N4=N$2,1,0)+IF(O4=O$2,1,0)+IF(P4=P$2,1,0)+IF(Q4=Q$2,1,0)+IF(R4=R$2,1,0)+IF(S4=S$2,1,0)+IF(T4=T$2,1,0)+IF(U4=U$2,1,0)+IF(V4=V$2,1,0)+IF(W4=W$2,1,0)+IF(X4=X$2,1,0)+IF(Y4=Y$2,1,0)+IF(Z4=Z$2,1,0)+IF(AA4=AA$2,$A$1,0)+IF(AC4=AC$2,$A$1,0)+IF(AE4=AE$2,$A$1,0)+IF(AG4=AG$2,$A$1,0)+IF(AI4=AI$2,$A$1,0)+IF(AK4=AK$2,$A$1,0)+IF(AM4=AM$2,$A$1,0)+IF(AO4=AO$2,$A$1,0)-ABS(AQ4)),0))</f>
        <v/>
      </c>
      <c r="AS4" s="96" t="str">
        <f t="shared" ref="AS4:AS62" si="3">IF(OR(C4="",C4="---"),"",AR4)</f>
        <v/>
      </c>
      <c r="AT4" s="69" t="str">
        <f t="shared" ref="AT4:AT62" si="4">IF(C4="","",SUM(IF(ISNUMBER(AB4),IF(AA4=AA$2,AB4,AB4+$A$2),0),IF(ISNUMBER(AD4),IF(AC4=AC$2,AD4,AD4+$A$2),0),IF(ISNUMBER(AF4),IF(AE4=AE$2,AF4,AF4+$A$2),0),IF(ISNUMBER(AH4),IF(AG4=AG$2,AH4,AH4+$A$2),0),IF(ISNUMBER(AJ4),IF(AI4=AI$2,AJ4,AJ4+$A$2),0),IF(ISNUMBER(AL4),IF(AK4=AK$2,AL4,AL4+$A$2),0),IF(ISNUMBER(AN4),IF(AM4=AM$2,AN4,AN4+$A$2),0),IF(ISNUMBER(AP4),IF(AO4=AO$2,AP4,AP4+$A$2),0)))</f>
        <v/>
      </c>
      <c r="AU4" s="70" t="str">
        <f t="shared" si="1"/>
        <v/>
      </c>
      <c r="AV4" s="99"/>
    </row>
    <row r="5" spans="1:48">
      <c r="A5" s="46">
        <f t="shared" ca="1" si="0"/>
        <v>1</v>
      </c>
      <c r="B5" s="47">
        <f ca="1">IF(AND(AR5=AR4,AT5=AT4),B4,CELL("rad",B5)-2-COUNTIF(C$2:C4,"---"))</f>
        <v>1</v>
      </c>
      <c r="C5" s="88"/>
      <c r="D5" s="52" t="str">
        <f>IF(C5="--",15,IF(C5="---","",IF(C5,VLOOKUP(C5,'Rankinglista 2012'!A:G,7),"")))</f>
        <v/>
      </c>
      <c r="E5" s="86" t="str">
        <f>IF(ISNUMBER(C5),VLOOKUP(C5,'Rankinglista 2012'!A:G,4),"")</f>
        <v/>
      </c>
      <c r="F5" s="87" t="str">
        <f>IF(ISNUMBER(C5),VLOOKUP(C5,'Rankinglista 2012'!A:G,5),"")</f>
        <v/>
      </c>
      <c r="G5" s="48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90"/>
      <c r="AA5" s="48"/>
      <c r="AB5" s="91"/>
      <c r="AC5" s="48"/>
      <c r="AD5" s="90"/>
      <c r="AE5" s="48"/>
      <c r="AF5" s="91"/>
      <c r="AG5" s="48"/>
      <c r="AH5" s="90"/>
      <c r="AI5" s="48"/>
      <c r="AJ5" s="90"/>
      <c r="AK5" s="48"/>
      <c r="AL5" s="91"/>
      <c r="AM5" s="48"/>
      <c r="AN5" s="91"/>
      <c r="AO5" s="48"/>
      <c r="AP5" s="90"/>
      <c r="AQ5" s="92"/>
      <c r="AR5" s="46" t="str">
        <f t="shared" si="2"/>
        <v/>
      </c>
      <c r="AS5" s="96" t="str">
        <f t="shared" si="3"/>
        <v/>
      </c>
      <c r="AT5" s="69" t="str">
        <f t="shared" si="4"/>
        <v/>
      </c>
      <c r="AU5" s="70" t="str">
        <f t="shared" si="1"/>
        <v/>
      </c>
      <c r="AV5" s="99"/>
    </row>
    <row r="6" spans="1:48">
      <c r="A6" s="46">
        <f t="shared" ca="1" si="0"/>
        <v>1</v>
      </c>
      <c r="B6" s="47">
        <f ca="1">IF(AND(AR6=AR5,AT6=AT5),B5,CELL("rad",B6)-2-COUNTIF(C$2:C5,"---"))</f>
        <v>1</v>
      </c>
      <c r="C6" s="88"/>
      <c r="D6" s="52" t="str">
        <f>IF(C6="--",15,IF(C6="---","",IF(C6,VLOOKUP(C6,'Rankinglista 2012'!A:G,7),"")))</f>
        <v/>
      </c>
      <c r="E6" s="86" t="str">
        <f>IF(ISNUMBER(C6),VLOOKUP(C6,'Rankinglista 2012'!A:G,4),"")</f>
        <v/>
      </c>
      <c r="F6" s="87" t="str">
        <f>IF(ISNUMBER(C6),VLOOKUP(C6,'Rankinglista 2012'!A:G,5),"")</f>
        <v/>
      </c>
      <c r="G6" s="48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90"/>
      <c r="AA6" s="48"/>
      <c r="AB6" s="91"/>
      <c r="AC6" s="48"/>
      <c r="AD6" s="90"/>
      <c r="AE6" s="48"/>
      <c r="AF6" s="91"/>
      <c r="AG6" s="48"/>
      <c r="AH6" s="90"/>
      <c r="AI6" s="48"/>
      <c r="AJ6" s="90"/>
      <c r="AK6" s="48"/>
      <c r="AL6" s="91"/>
      <c r="AM6" s="48"/>
      <c r="AN6" s="91"/>
      <c r="AO6" s="48"/>
      <c r="AP6" s="90"/>
      <c r="AQ6" s="92"/>
      <c r="AR6" s="46" t="str">
        <f t="shared" si="2"/>
        <v/>
      </c>
      <c r="AS6" s="96" t="str">
        <f t="shared" si="3"/>
        <v/>
      </c>
      <c r="AT6" s="69" t="str">
        <f t="shared" si="4"/>
        <v/>
      </c>
      <c r="AU6" s="70" t="str">
        <f t="shared" si="1"/>
        <v/>
      </c>
      <c r="AV6" s="99"/>
    </row>
    <row r="7" spans="1:48">
      <c r="A7" s="46">
        <f t="shared" ca="1" si="0"/>
        <v>1</v>
      </c>
      <c r="B7" s="47">
        <f ca="1">IF(AND(AR7=AR6,AT7=AT6),B6,CELL("rad",B7)-2-COUNTIF(C$2:C6,"---"))</f>
        <v>1</v>
      </c>
      <c r="C7" s="88"/>
      <c r="D7" s="52" t="str">
        <f>IF(C7="--",15,IF(C7="---","",IF(C7,VLOOKUP(C7,'Rankinglista 2012'!A:G,7),"")))</f>
        <v/>
      </c>
      <c r="E7" s="86" t="str">
        <f>IF(ISNUMBER(C7),VLOOKUP(C7,'Rankinglista 2012'!A:G,4),"")</f>
        <v/>
      </c>
      <c r="F7" s="87" t="str">
        <f>IF(ISNUMBER(C7),VLOOKUP(C7,'Rankinglista 2012'!A:G,5),"")</f>
        <v/>
      </c>
      <c r="G7" s="48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90"/>
      <c r="AA7" s="48"/>
      <c r="AB7" s="91"/>
      <c r="AC7" s="48"/>
      <c r="AD7" s="90"/>
      <c r="AE7" s="48"/>
      <c r="AF7" s="91"/>
      <c r="AG7" s="48"/>
      <c r="AH7" s="90"/>
      <c r="AI7" s="48"/>
      <c r="AJ7" s="90"/>
      <c r="AK7" s="48"/>
      <c r="AL7" s="91"/>
      <c r="AM7" s="48"/>
      <c r="AN7" s="91"/>
      <c r="AO7" s="48"/>
      <c r="AP7" s="90"/>
      <c r="AQ7" s="92"/>
      <c r="AR7" s="46" t="str">
        <f t="shared" si="2"/>
        <v/>
      </c>
      <c r="AS7" s="96" t="str">
        <f t="shared" si="3"/>
        <v/>
      </c>
      <c r="AT7" s="69" t="str">
        <f t="shared" si="4"/>
        <v/>
      </c>
      <c r="AU7" s="70" t="str">
        <f t="shared" si="1"/>
        <v/>
      </c>
      <c r="AV7" s="99"/>
    </row>
    <row r="8" spans="1:48">
      <c r="A8" s="46">
        <f t="shared" ca="1" si="0"/>
        <v>1</v>
      </c>
      <c r="B8" s="47">
        <f ca="1">IF(AND(AR8=AR7,AT8=AT7),B7,CELL("rad",B8)-2-COUNTIF(C$2:C7,"---"))</f>
        <v>1</v>
      </c>
      <c r="C8" s="88"/>
      <c r="D8" s="52" t="str">
        <f>IF(C8="--",15,IF(C8="---","",IF(C8,VLOOKUP(C8,'Rankinglista 2012'!A:G,7),"")))</f>
        <v/>
      </c>
      <c r="E8" s="86" t="str">
        <f>IF(ISNUMBER(C8),VLOOKUP(C8,'Rankinglista 2012'!A:G,4),"")</f>
        <v/>
      </c>
      <c r="F8" s="87" t="str">
        <f>IF(ISNUMBER(C8),VLOOKUP(C8,'Rankinglista 2012'!A:G,5),"")</f>
        <v/>
      </c>
      <c r="G8" s="48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90"/>
      <c r="AA8" s="48"/>
      <c r="AB8" s="91"/>
      <c r="AC8" s="48"/>
      <c r="AD8" s="90"/>
      <c r="AE8" s="48"/>
      <c r="AF8" s="91"/>
      <c r="AG8" s="48"/>
      <c r="AH8" s="90"/>
      <c r="AI8" s="48"/>
      <c r="AJ8" s="90"/>
      <c r="AK8" s="48"/>
      <c r="AL8" s="91"/>
      <c r="AM8" s="48"/>
      <c r="AN8" s="91"/>
      <c r="AO8" s="48"/>
      <c r="AP8" s="90"/>
      <c r="AQ8" s="92"/>
      <c r="AR8" s="46" t="str">
        <f t="shared" si="2"/>
        <v/>
      </c>
      <c r="AS8" s="96" t="str">
        <f t="shared" si="3"/>
        <v/>
      </c>
      <c r="AT8" s="69" t="str">
        <f t="shared" si="4"/>
        <v/>
      </c>
      <c r="AU8" s="70" t="str">
        <f t="shared" si="1"/>
        <v/>
      </c>
      <c r="AV8" s="99"/>
    </row>
    <row r="9" spans="1:48">
      <c r="A9" s="46">
        <f t="shared" ca="1" si="0"/>
        <v>1</v>
      </c>
      <c r="B9" s="47">
        <f ca="1">IF(AND(AR9=AR8,AT9=AT8),B8,CELL("rad",B9)-2-COUNTIF(C$2:C8,"---"))</f>
        <v>1</v>
      </c>
      <c r="C9" s="88"/>
      <c r="D9" s="52" t="str">
        <f>IF(C9="--",15,IF(C9="---","",IF(C9,VLOOKUP(C9,'Rankinglista 2012'!A:G,7),"")))</f>
        <v/>
      </c>
      <c r="E9" s="86" t="str">
        <f>IF(ISNUMBER(C9),VLOOKUP(C9,'Rankinglista 2012'!A:G,4),"")</f>
        <v/>
      </c>
      <c r="F9" s="87" t="str">
        <f>IF(ISNUMBER(C9),VLOOKUP(C9,'Rankinglista 2012'!A:G,5),"")</f>
        <v/>
      </c>
      <c r="G9" s="4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90"/>
      <c r="AA9" s="48"/>
      <c r="AB9" s="91"/>
      <c r="AC9" s="48"/>
      <c r="AD9" s="90"/>
      <c r="AE9" s="48"/>
      <c r="AF9" s="91"/>
      <c r="AG9" s="48"/>
      <c r="AH9" s="90"/>
      <c r="AI9" s="48"/>
      <c r="AJ9" s="90"/>
      <c r="AK9" s="48"/>
      <c r="AL9" s="91"/>
      <c r="AM9" s="48"/>
      <c r="AN9" s="91"/>
      <c r="AO9" s="48"/>
      <c r="AP9" s="90"/>
      <c r="AQ9" s="92"/>
      <c r="AR9" s="46" t="str">
        <f t="shared" si="2"/>
        <v/>
      </c>
      <c r="AS9" s="96" t="str">
        <f t="shared" si="3"/>
        <v/>
      </c>
      <c r="AT9" s="69" t="str">
        <f t="shared" si="4"/>
        <v/>
      </c>
      <c r="AU9" s="70" t="str">
        <f t="shared" si="1"/>
        <v/>
      </c>
      <c r="AV9" s="99"/>
    </row>
    <row r="10" spans="1:48">
      <c r="A10" s="46">
        <f t="shared" ca="1" si="0"/>
        <v>1</v>
      </c>
      <c r="B10" s="47">
        <f ca="1">IF(AND(AR10=AR9,AT10=AT9),B9,CELL("rad",B10)-2-COUNTIF(C$2:C9,"---"))</f>
        <v>1</v>
      </c>
      <c r="C10" s="88"/>
      <c r="D10" s="52" t="str">
        <f>IF(C10="--",15,IF(C10="---","",IF(C10,VLOOKUP(C10,'Rankinglista 2012'!A:G,7),"")))</f>
        <v/>
      </c>
      <c r="E10" s="86" t="str">
        <f>IF(ISNUMBER(C10),VLOOKUP(C10,'Rankinglista 2012'!A:G,4),"")</f>
        <v/>
      </c>
      <c r="F10" s="87" t="str">
        <f>IF(ISNUMBER(C10),VLOOKUP(C10,'Rankinglista 2012'!A:G,5),"")</f>
        <v/>
      </c>
      <c r="G10" s="4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90"/>
      <c r="AA10" s="48"/>
      <c r="AB10" s="91"/>
      <c r="AC10" s="48"/>
      <c r="AD10" s="90"/>
      <c r="AE10" s="48"/>
      <c r="AF10" s="91"/>
      <c r="AG10" s="48"/>
      <c r="AH10" s="90"/>
      <c r="AI10" s="48"/>
      <c r="AJ10" s="90"/>
      <c r="AK10" s="48"/>
      <c r="AL10" s="91"/>
      <c r="AM10" s="48"/>
      <c r="AN10" s="91"/>
      <c r="AO10" s="48"/>
      <c r="AP10" s="90"/>
      <c r="AQ10" s="92"/>
      <c r="AR10" s="46" t="str">
        <f t="shared" si="2"/>
        <v/>
      </c>
      <c r="AS10" s="96" t="str">
        <f t="shared" si="3"/>
        <v/>
      </c>
      <c r="AT10" s="69" t="str">
        <f t="shared" si="4"/>
        <v/>
      </c>
      <c r="AU10" s="70" t="str">
        <f t="shared" si="1"/>
        <v/>
      </c>
      <c r="AV10" s="99"/>
    </row>
    <row r="11" spans="1:48">
      <c r="A11" s="46">
        <f t="shared" ca="1" si="0"/>
        <v>1</v>
      </c>
      <c r="B11" s="47">
        <f ca="1">IF(AND(AR11=AR10,AT11=AT10),B10,CELL("rad",B11)-2-COUNTIF(C$2:C10,"---"))</f>
        <v>1</v>
      </c>
      <c r="C11" s="88"/>
      <c r="D11" s="52" t="str">
        <f>IF(C11="--",15,IF(C11="---","",IF(C11,VLOOKUP(C11,'Rankinglista 2012'!A:G,7),"")))</f>
        <v/>
      </c>
      <c r="E11" s="86" t="str">
        <f>IF(ISNUMBER(C11),VLOOKUP(C11,'Rankinglista 2012'!A:G,4),"")</f>
        <v/>
      </c>
      <c r="F11" s="87" t="str">
        <f>IF(ISNUMBER(C11),VLOOKUP(C11,'Rankinglista 2012'!A:G,5),"")</f>
        <v/>
      </c>
      <c r="G11" s="48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90"/>
      <c r="AA11" s="48"/>
      <c r="AB11" s="91"/>
      <c r="AC11" s="48"/>
      <c r="AD11" s="90"/>
      <c r="AE11" s="48"/>
      <c r="AF11" s="91"/>
      <c r="AG11" s="48"/>
      <c r="AH11" s="90"/>
      <c r="AI11" s="48"/>
      <c r="AJ11" s="90"/>
      <c r="AK11" s="48"/>
      <c r="AL11" s="91"/>
      <c r="AM11" s="48"/>
      <c r="AN11" s="91"/>
      <c r="AO11" s="48"/>
      <c r="AP11" s="90"/>
      <c r="AQ11" s="92"/>
      <c r="AR11" s="46" t="str">
        <f t="shared" si="2"/>
        <v/>
      </c>
      <c r="AS11" s="96" t="str">
        <f t="shared" si="3"/>
        <v/>
      </c>
      <c r="AT11" s="69" t="str">
        <f t="shared" si="4"/>
        <v/>
      </c>
      <c r="AU11" s="70" t="str">
        <f t="shared" si="1"/>
        <v/>
      </c>
      <c r="AV11" s="99"/>
    </row>
    <row r="12" spans="1:48">
      <c r="A12" s="46">
        <f t="shared" ca="1" si="0"/>
        <v>1</v>
      </c>
      <c r="B12" s="47">
        <f ca="1">IF(AND(AR12=AR11,AT12=AT11),B11,CELL("rad",B12)-2-COUNTIF(C$2:C11,"---"))</f>
        <v>1</v>
      </c>
      <c r="C12" s="88"/>
      <c r="D12" s="52" t="str">
        <f>IF(C12="--",15,IF(C12="---","",IF(C12,VLOOKUP(C12,'Rankinglista 2012'!A:G,7),"")))</f>
        <v/>
      </c>
      <c r="E12" s="86" t="str">
        <f>IF(ISNUMBER(C12),VLOOKUP(C12,'Rankinglista 2012'!A:G,4),"")</f>
        <v/>
      </c>
      <c r="F12" s="87" t="str">
        <f>IF(ISNUMBER(C12),VLOOKUP(C12,'Rankinglista 2012'!A:G,5),"")</f>
        <v/>
      </c>
      <c r="G12" s="48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90"/>
      <c r="AA12" s="48"/>
      <c r="AB12" s="91"/>
      <c r="AC12" s="48"/>
      <c r="AD12" s="90"/>
      <c r="AE12" s="48"/>
      <c r="AF12" s="91"/>
      <c r="AG12" s="48"/>
      <c r="AH12" s="90"/>
      <c r="AI12" s="48"/>
      <c r="AJ12" s="90"/>
      <c r="AK12" s="48"/>
      <c r="AL12" s="91"/>
      <c r="AM12" s="48"/>
      <c r="AN12" s="91"/>
      <c r="AO12" s="48"/>
      <c r="AP12" s="90"/>
      <c r="AQ12" s="92"/>
      <c r="AR12" s="46" t="str">
        <f t="shared" si="2"/>
        <v/>
      </c>
      <c r="AS12" s="96" t="str">
        <f t="shared" si="3"/>
        <v/>
      </c>
      <c r="AT12" s="69" t="str">
        <f t="shared" si="4"/>
        <v/>
      </c>
      <c r="AU12" s="70" t="str">
        <f t="shared" si="1"/>
        <v/>
      </c>
      <c r="AV12" s="99"/>
    </row>
    <row r="13" spans="1:48">
      <c r="A13" s="46">
        <f t="shared" ref="A13:A62" ca="1" si="5">IF(AND(AR13=AR12,AT13=AT12),A12,CELL("rad",A13)-2)</f>
        <v>1</v>
      </c>
      <c r="B13" s="47">
        <f ca="1">IF(AND(AR13=AR12,AT13=AT12),B12,CELL("rad",B13)-2-COUNTIF(C$2:C12,"---"))</f>
        <v>1</v>
      </c>
      <c r="C13" s="88"/>
      <c r="D13" s="52" t="str">
        <f>IF(C13="--",15,IF(C13="---","",IF(C13,VLOOKUP(C13,'Rankinglista 2012'!A:G,7),"")))</f>
        <v/>
      </c>
      <c r="E13" s="86" t="str">
        <f>IF(ISNUMBER(C13),VLOOKUP(C13,'Rankinglista 2012'!A:G,4),"")</f>
        <v/>
      </c>
      <c r="F13" s="87" t="str">
        <f>IF(ISNUMBER(C13),VLOOKUP(C13,'Rankinglista 2012'!A:G,5),"")</f>
        <v/>
      </c>
      <c r="G13" s="48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90"/>
      <c r="AA13" s="48"/>
      <c r="AB13" s="91"/>
      <c r="AC13" s="48"/>
      <c r="AD13" s="90"/>
      <c r="AE13" s="48"/>
      <c r="AF13" s="91"/>
      <c r="AG13" s="48"/>
      <c r="AH13" s="90"/>
      <c r="AI13" s="48"/>
      <c r="AJ13" s="90"/>
      <c r="AK13" s="48"/>
      <c r="AL13" s="91"/>
      <c r="AM13" s="48"/>
      <c r="AN13" s="91"/>
      <c r="AO13" s="48"/>
      <c r="AP13" s="90"/>
      <c r="AQ13" s="92"/>
      <c r="AR13" s="46" t="str">
        <f t="shared" si="2"/>
        <v/>
      </c>
      <c r="AS13" s="96" t="str">
        <f t="shared" si="3"/>
        <v/>
      </c>
      <c r="AT13" s="69" t="str">
        <f t="shared" si="4"/>
        <v/>
      </c>
      <c r="AU13" s="70" t="str">
        <f t="shared" si="1"/>
        <v/>
      </c>
      <c r="AV13" s="99"/>
    </row>
    <row r="14" spans="1:48">
      <c r="A14" s="46">
        <f t="shared" ca="1" si="5"/>
        <v>1</v>
      </c>
      <c r="B14" s="47">
        <f ca="1">IF(AND(AR14=AR13,AT14=AT13),B13,CELL("rad",B14)-2-COUNTIF(C$2:C13,"---"))</f>
        <v>1</v>
      </c>
      <c r="C14" s="88"/>
      <c r="D14" s="52" t="str">
        <f>IF(C14="--",15,IF(C14="---","",IF(C14,VLOOKUP(C14,'Rankinglista 2012'!A:G,7),"")))</f>
        <v/>
      </c>
      <c r="E14" s="86" t="str">
        <f>IF(ISNUMBER(C14),VLOOKUP(C14,'Rankinglista 2012'!A:G,4),"")</f>
        <v/>
      </c>
      <c r="F14" s="87" t="str">
        <f>IF(ISNUMBER(C14),VLOOKUP(C14,'Rankinglista 2012'!A:G,5),"")</f>
        <v/>
      </c>
      <c r="G14" s="4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90"/>
      <c r="AA14" s="48"/>
      <c r="AB14" s="91"/>
      <c r="AC14" s="48"/>
      <c r="AD14" s="90"/>
      <c r="AE14" s="48"/>
      <c r="AF14" s="91"/>
      <c r="AG14" s="48"/>
      <c r="AH14" s="90"/>
      <c r="AI14" s="48"/>
      <c r="AJ14" s="90"/>
      <c r="AK14" s="48"/>
      <c r="AL14" s="91"/>
      <c r="AM14" s="48"/>
      <c r="AN14" s="91"/>
      <c r="AO14" s="48"/>
      <c r="AP14" s="90"/>
      <c r="AQ14" s="92"/>
      <c r="AR14" s="46" t="str">
        <f t="shared" si="2"/>
        <v/>
      </c>
      <c r="AS14" s="96" t="str">
        <f t="shared" si="3"/>
        <v/>
      </c>
      <c r="AT14" s="69" t="str">
        <f t="shared" si="4"/>
        <v/>
      </c>
      <c r="AU14" s="70" t="str">
        <f t="shared" si="1"/>
        <v/>
      </c>
      <c r="AV14" s="99"/>
    </row>
    <row r="15" spans="1:48">
      <c r="A15" s="46">
        <f t="shared" ca="1" si="5"/>
        <v>1</v>
      </c>
      <c r="B15" s="47">
        <f ca="1">IF(AND(AR15=AR14,AT15=AT14),B14,CELL("rad",B15)-2-COUNTIF(C$2:C14,"---"))</f>
        <v>1</v>
      </c>
      <c r="C15" s="88"/>
      <c r="D15" s="52" t="str">
        <f>IF(C15="--",15,IF(C15="---","",IF(C15,VLOOKUP(C15,'Rankinglista 2012'!A:G,7),"")))</f>
        <v/>
      </c>
      <c r="E15" s="86" t="str">
        <f>IF(ISNUMBER(C15),VLOOKUP(C15,'Rankinglista 2012'!A:G,4),"")</f>
        <v/>
      </c>
      <c r="F15" s="87" t="str">
        <f>IF(ISNUMBER(C15),VLOOKUP(C15,'Rankinglista 2012'!A:G,5),"")</f>
        <v/>
      </c>
      <c r="G15" s="48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90"/>
      <c r="AA15" s="48"/>
      <c r="AB15" s="91"/>
      <c r="AC15" s="48"/>
      <c r="AD15" s="90"/>
      <c r="AE15" s="48"/>
      <c r="AF15" s="91"/>
      <c r="AG15" s="48"/>
      <c r="AH15" s="90"/>
      <c r="AI15" s="48"/>
      <c r="AJ15" s="90"/>
      <c r="AK15" s="48"/>
      <c r="AL15" s="91"/>
      <c r="AM15" s="48"/>
      <c r="AN15" s="91"/>
      <c r="AO15" s="48"/>
      <c r="AP15" s="90"/>
      <c r="AQ15" s="92"/>
      <c r="AR15" s="46" t="str">
        <f t="shared" si="2"/>
        <v/>
      </c>
      <c r="AS15" s="96" t="str">
        <f t="shared" si="3"/>
        <v/>
      </c>
      <c r="AT15" s="69" t="str">
        <f t="shared" si="4"/>
        <v/>
      </c>
      <c r="AU15" s="70" t="str">
        <f t="shared" si="1"/>
        <v/>
      </c>
      <c r="AV15" s="99"/>
    </row>
    <row r="16" spans="1:48">
      <c r="A16" s="46">
        <f t="shared" ca="1" si="5"/>
        <v>1</v>
      </c>
      <c r="B16" s="47">
        <f ca="1">IF(AND(AR16=AR15,AT16=AT15),B15,CELL("rad",B16)-2-COUNTIF(C$2:C15,"---"))</f>
        <v>1</v>
      </c>
      <c r="C16" s="88"/>
      <c r="D16" s="52" t="str">
        <f>IF(C16="--",15,IF(C16="---","",IF(C16,VLOOKUP(C16,'Rankinglista 2012'!A:G,7),"")))</f>
        <v/>
      </c>
      <c r="E16" s="86" t="str">
        <f>IF(ISNUMBER(C16),VLOOKUP(C16,'Rankinglista 2012'!A:G,4),"")</f>
        <v/>
      </c>
      <c r="F16" s="87" t="str">
        <f>IF(ISNUMBER(C16),VLOOKUP(C16,'Rankinglista 2012'!A:G,5),"")</f>
        <v/>
      </c>
      <c r="G16" s="48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90"/>
      <c r="AA16" s="48"/>
      <c r="AB16" s="91"/>
      <c r="AC16" s="48"/>
      <c r="AD16" s="90"/>
      <c r="AE16" s="48"/>
      <c r="AF16" s="91"/>
      <c r="AG16" s="48"/>
      <c r="AH16" s="90"/>
      <c r="AI16" s="48"/>
      <c r="AJ16" s="90"/>
      <c r="AK16" s="48"/>
      <c r="AL16" s="91"/>
      <c r="AM16" s="48"/>
      <c r="AN16" s="91"/>
      <c r="AO16" s="48"/>
      <c r="AP16" s="90"/>
      <c r="AQ16" s="92"/>
      <c r="AR16" s="46" t="str">
        <f t="shared" si="2"/>
        <v/>
      </c>
      <c r="AS16" s="96" t="str">
        <f t="shared" si="3"/>
        <v/>
      </c>
      <c r="AT16" s="69" t="str">
        <f t="shared" si="4"/>
        <v/>
      </c>
      <c r="AU16" s="70" t="str">
        <f t="shared" si="1"/>
        <v/>
      </c>
      <c r="AV16" s="99"/>
    </row>
    <row r="17" spans="1:48">
      <c r="A17" s="46">
        <f t="shared" ca="1" si="5"/>
        <v>1</v>
      </c>
      <c r="B17" s="47">
        <f ca="1">IF(AND(AR17=AR16,AT17=AT16),B16,CELL("rad",B17)-2-COUNTIF(C$2:C16,"---"))</f>
        <v>1</v>
      </c>
      <c r="C17" s="88"/>
      <c r="D17" s="52" t="str">
        <f>IF(C17="--",15,IF(C17="---","",IF(C17,VLOOKUP(C17,'Rankinglista 2012'!A:G,7),"")))</f>
        <v/>
      </c>
      <c r="E17" s="86" t="str">
        <f>IF(ISNUMBER(C17),VLOOKUP(C17,'Rankinglista 2012'!A:G,4),"")</f>
        <v/>
      </c>
      <c r="F17" s="87" t="str">
        <f>IF(ISNUMBER(C17),VLOOKUP(C17,'Rankinglista 2012'!A:G,5),"")</f>
        <v/>
      </c>
      <c r="G17" s="48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90"/>
      <c r="AA17" s="48"/>
      <c r="AB17" s="91"/>
      <c r="AC17" s="48"/>
      <c r="AD17" s="90"/>
      <c r="AE17" s="48"/>
      <c r="AF17" s="91"/>
      <c r="AG17" s="48"/>
      <c r="AH17" s="90"/>
      <c r="AI17" s="48"/>
      <c r="AJ17" s="90"/>
      <c r="AK17" s="48"/>
      <c r="AL17" s="91"/>
      <c r="AM17" s="48"/>
      <c r="AN17" s="91"/>
      <c r="AO17" s="48"/>
      <c r="AP17" s="90"/>
      <c r="AQ17" s="92"/>
      <c r="AR17" s="46" t="str">
        <f t="shared" si="2"/>
        <v/>
      </c>
      <c r="AS17" s="96" t="str">
        <f t="shared" si="3"/>
        <v/>
      </c>
      <c r="AT17" s="69" t="str">
        <f t="shared" si="4"/>
        <v/>
      </c>
      <c r="AU17" s="70" t="str">
        <f t="shared" si="1"/>
        <v/>
      </c>
      <c r="AV17" s="99"/>
    </row>
    <row r="18" spans="1:48">
      <c r="A18" s="46">
        <f t="shared" ca="1" si="5"/>
        <v>1</v>
      </c>
      <c r="B18" s="47">
        <f ca="1">IF(AND(AR18=AR17,AT18=AT17),B17,CELL("rad",B18)-2-COUNTIF(C$2:C17,"---"))</f>
        <v>1</v>
      </c>
      <c r="C18" s="88"/>
      <c r="D18" s="52" t="str">
        <f>IF(C18="--",15,IF(C18="---","",IF(C18,VLOOKUP(C18,'Rankinglista 2012'!A:G,7),"")))</f>
        <v/>
      </c>
      <c r="E18" s="86" t="str">
        <f>IF(ISNUMBER(C18),VLOOKUP(C18,'Rankinglista 2012'!A:G,4),"")</f>
        <v/>
      </c>
      <c r="F18" s="87" t="str">
        <f>IF(ISNUMBER(C18),VLOOKUP(C18,'Rankinglista 2012'!A:G,5),"")</f>
        <v/>
      </c>
      <c r="G18" s="48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90"/>
      <c r="AA18" s="48"/>
      <c r="AB18" s="91"/>
      <c r="AC18" s="48"/>
      <c r="AD18" s="90"/>
      <c r="AE18" s="48"/>
      <c r="AF18" s="91"/>
      <c r="AG18" s="48"/>
      <c r="AH18" s="90"/>
      <c r="AI18" s="48"/>
      <c r="AJ18" s="90"/>
      <c r="AK18" s="48"/>
      <c r="AL18" s="91"/>
      <c r="AM18" s="48"/>
      <c r="AN18" s="91"/>
      <c r="AO18" s="48"/>
      <c r="AP18" s="90"/>
      <c r="AQ18" s="92"/>
      <c r="AR18" s="46" t="str">
        <f t="shared" si="2"/>
        <v/>
      </c>
      <c r="AS18" s="96" t="str">
        <f t="shared" si="3"/>
        <v/>
      </c>
      <c r="AT18" s="69" t="str">
        <f t="shared" si="4"/>
        <v/>
      </c>
      <c r="AU18" s="70" t="str">
        <f t="shared" si="1"/>
        <v/>
      </c>
      <c r="AV18" s="99"/>
    </row>
    <row r="19" spans="1:48">
      <c r="A19" s="46">
        <f t="shared" ca="1" si="5"/>
        <v>1</v>
      </c>
      <c r="B19" s="47">
        <f ca="1">IF(AND(AR19=AR18,AT19=AT18),B18,CELL("rad",B19)-2-COUNTIF(C$2:C18,"---"))</f>
        <v>1</v>
      </c>
      <c r="C19" s="88"/>
      <c r="D19" s="52" t="str">
        <f>IF(C19="--",15,IF(C19="---","",IF(C19,VLOOKUP(C19,'Rankinglista 2012'!A:G,7),"")))</f>
        <v/>
      </c>
      <c r="E19" s="86" t="str">
        <f>IF(ISNUMBER(C19),VLOOKUP(C19,'Rankinglista 2012'!A:G,4),"")</f>
        <v/>
      </c>
      <c r="F19" s="87" t="str">
        <f>IF(ISNUMBER(C19),VLOOKUP(C19,'Rankinglista 2012'!A:G,5),"")</f>
        <v/>
      </c>
      <c r="G19" s="48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90"/>
      <c r="AA19" s="48"/>
      <c r="AB19" s="91"/>
      <c r="AC19" s="48"/>
      <c r="AD19" s="90"/>
      <c r="AE19" s="48"/>
      <c r="AF19" s="91"/>
      <c r="AG19" s="48"/>
      <c r="AH19" s="90"/>
      <c r="AI19" s="48"/>
      <c r="AJ19" s="90"/>
      <c r="AK19" s="48"/>
      <c r="AL19" s="91"/>
      <c r="AM19" s="48"/>
      <c r="AN19" s="91"/>
      <c r="AO19" s="48"/>
      <c r="AP19" s="90"/>
      <c r="AQ19" s="92"/>
      <c r="AR19" s="46" t="str">
        <f t="shared" si="2"/>
        <v/>
      </c>
      <c r="AS19" s="96" t="str">
        <f t="shared" si="3"/>
        <v/>
      </c>
      <c r="AT19" s="69" t="str">
        <f t="shared" si="4"/>
        <v/>
      </c>
      <c r="AU19" s="70" t="str">
        <f t="shared" si="1"/>
        <v/>
      </c>
      <c r="AV19" s="99"/>
    </row>
    <row r="20" spans="1:48">
      <c r="A20" s="46">
        <f t="shared" ca="1" si="5"/>
        <v>1</v>
      </c>
      <c r="B20" s="47">
        <f ca="1">IF(AND(AR20=AR19,AT20=AT19),B19,CELL("rad",B20)-2-COUNTIF(C$2:C19,"---"))</f>
        <v>1</v>
      </c>
      <c r="C20" s="88"/>
      <c r="D20" s="52" t="str">
        <f>IF(C20="--",15,IF(C20="---","",IF(C20,VLOOKUP(C20,'Rankinglista 2012'!A:G,7),"")))</f>
        <v/>
      </c>
      <c r="E20" s="86" t="str">
        <f>IF(ISNUMBER(C20),VLOOKUP(C20,'Rankinglista 2012'!A:G,4),"")</f>
        <v/>
      </c>
      <c r="F20" s="87" t="str">
        <f>IF(ISNUMBER(C20),VLOOKUP(C20,'Rankinglista 2012'!A:G,5),"")</f>
        <v/>
      </c>
      <c r="G20" s="4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  <c r="AA20" s="48"/>
      <c r="AB20" s="91"/>
      <c r="AC20" s="48"/>
      <c r="AD20" s="90"/>
      <c r="AE20" s="48"/>
      <c r="AF20" s="91"/>
      <c r="AG20" s="48"/>
      <c r="AH20" s="90"/>
      <c r="AI20" s="48"/>
      <c r="AJ20" s="90"/>
      <c r="AK20" s="48"/>
      <c r="AL20" s="91"/>
      <c r="AM20" s="48"/>
      <c r="AN20" s="91"/>
      <c r="AO20" s="48"/>
      <c r="AP20" s="90"/>
      <c r="AQ20" s="92"/>
      <c r="AR20" s="46" t="str">
        <f t="shared" si="2"/>
        <v/>
      </c>
      <c r="AS20" s="96" t="str">
        <f t="shared" si="3"/>
        <v/>
      </c>
      <c r="AT20" s="69" t="str">
        <f t="shared" si="4"/>
        <v/>
      </c>
      <c r="AU20" s="70" t="str">
        <f t="shared" si="1"/>
        <v/>
      </c>
      <c r="AV20" s="99"/>
    </row>
    <row r="21" spans="1:48">
      <c r="A21" s="46">
        <f t="shared" ca="1" si="5"/>
        <v>1</v>
      </c>
      <c r="B21" s="47">
        <f ca="1">IF(AND(AR21=AR20,AT21=AT20),B20,CELL("rad",B21)-2-COUNTIF(C$2:C20,"---"))</f>
        <v>1</v>
      </c>
      <c r="C21" s="88"/>
      <c r="D21" s="52" t="str">
        <f>IF(C21="--",15,IF(C21="---","",IF(C21,VLOOKUP(C21,'Rankinglista 2012'!A:G,7),"")))</f>
        <v/>
      </c>
      <c r="E21" s="86" t="str">
        <f>IF(ISNUMBER(C21),VLOOKUP(C21,'Rankinglista 2012'!A:G,4),"")</f>
        <v/>
      </c>
      <c r="F21" s="87" t="str">
        <f>IF(ISNUMBER(C21),VLOOKUP(C21,'Rankinglista 2012'!A:G,5),"")</f>
        <v/>
      </c>
      <c r="G21" s="48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90"/>
      <c r="AA21" s="48"/>
      <c r="AB21" s="91"/>
      <c r="AC21" s="48"/>
      <c r="AD21" s="90"/>
      <c r="AE21" s="48"/>
      <c r="AF21" s="91"/>
      <c r="AG21" s="48"/>
      <c r="AH21" s="90"/>
      <c r="AI21" s="48"/>
      <c r="AJ21" s="90"/>
      <c r="AK21" s="48"/>
      <c r="AL21" s="91"/>
      <c r="AM21" s="48"/>
      <c r="AN21" s="91"/>
      <c r="AO21" s="48"/>
      <c r="AP21" s="90"/>
      <c r="AQ21" s="92"/>
      <c r="AR21" s="46" t="str">
        <f t="shared" si="2"/>
        <v/>
      </c>
      <c r="AS21" s="96" t="str">
        <f t="shared" si="3"/>
        <v/>
      </c>
      <c r="AT21" s="69" t="str">
        <f t="shared" si="4"/>
        <v/>
      </c>
      <c r="AU21" s="70" t="str">
        <f t="shared" si="1"/>
        <v/>
      </c>
      <c r="AV21" s="99"/>
    </row>
    <row r="22" spans="1:48">
      <c r="A22" s="46">
        <f t="shared" ca="1" si="5"/>
        <v>1</v>
      </c>
      <c r="B22" s="47">
        <f ca="1">IF(AND(AR22=AR21,AT22=AT21),B21,CELL("rad",B22)-2-COUNTIF(C$2:C21,"---"))</f>
        <v>1</v>
      </c>
      <c r="C22" s="88"/>
      <c r="D22" s="52" t="str">
        <f>IF(C22="--",15,IF(C22="---","",IF(C22,VLOOKUP(C22,'Rankinglista 2012'!A:G,7),"")))</f>
        <v/>
      </c>
      <c r="E22" s="86" t="str">
        <f>IF(ISNUMBER(C22),VLOOKUP(C22,'Rankinglista 2012'!A:G,4),"")</f>
        <v/>
      </c>
      <c r="F22" s="87" t="str">
        <f>IF(ISNUMBER(C22),VLOOKUP(C22,'Rankinglista 2012'!A:G,5),"")</f>
        <v/>
      </c>
      <c r="G22" s="4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90"/>
      <c r="AA22" s="48"/>
      <c r="AB22" s="91"/>
      <c r="AC22" s="48"/>
      <c r="AD22" s="90"/>
      <c r="AE22" s="48"/>
      <c r="AF22" s="91"/>
      <c r="AG22" s="48"/>
      <c r="AH22" s="90"/>
      <c r="AI22" s="48"/>
      <c r="AJ22" s="90"/>
      <c r="AK22" s="48"/>
      <c r="AL22" s="91"/>
      <c r="AM22" s="48"/>
      <c r="AN22" s="91"/>
      <c r="AO22" s="48"/>
      <c r="AP22" s="90"/>
      <c r="AQ22" s="92"/>
      <c r="AR22" s="46" t="str">
        <f t="shared" si="2"/>
        <v/>
      </c>
      <c r="AS22" s="96" t="str">
        <f t="shared" si="3"/>
        <v/>
      </c>
      <c r="AT22" s="69" t="str">
        <f t="shared" si="4"/>
        <v/>
      </c>
      <c r="AU22" s="70" t="str">
        <f t="shared" si="1"/>
        <v/>
      </c>
      <c r="AV22" s="99"/>
    </row>
    <row r="23" spans="1:48">
      <c r="A23" s="46">
        <f t="shared" ca="1" si="5"/>
        <v>1</v>
      </c>
      <c r="B23" s="47">
        <f ca="1">IF(AND(AR23=AR22,AT23=AT22),B22,CELL("rad",B23)-2-COUNTIF(C$2:C22,"---"))</f>
        <v>1</v>
      </c>
      <c r="C23" s="88"/>
      <c r="D23" s="52" t="str">
        <f>IF(C23="--",15,IF(C23="---","",IF(C23,VLOOKUP(C23,'Rankinglista 2012'!A:G,7),"")))</f>
        <v/>
      </c>
      <c r="E23" s="86" t="str">
        <f>IF(ISNUMBER(C23),VLOOKUP(C23,'Rankinglista 2012'!A:G,4),"")</f>
        <v/>
      </c>
      <c r="F23" s="87" t="str">
        <f>IF(ISNUMBER(C23),VLOOKUP(C23,'Rankinglista 2012'!A:G,5),"")</f>
        <v/>
      </c>
      <c r="G23" s="48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90"/>
      <c r="AA23" s="48"/>
      <c r="AB23" s="91"/>
      <c r="AC23" s="48"/>
      <c r="AD23" s="90"/>
      <c r="AE23" s="48"/>
      <c r="AF23" s="91"/>
      <c r="AG23" s="48"/>
      <c r="AH23" s="90"/>
      <c r="AI23" s="48"/>
      <c r="AJ23" s="90"/>
      <c r="AK23" s="48"/>
      <c r="AL23" s="91"/>
      <c r="AM23" s="48"/>
      <c r="AN23" s="91"/>
      <c r="AO23" s="48"/>
      <c r="AP23" s="90"/>
      <c r="AQ23" s="92"/>
      <c r="AR23" s="46" t="str">
        <f t="shared" si="2"/>
        <v/>
      </c>
      <c r="AS23" s="96" t="str">
        <f t="shared" si="3"/>
        <v/>
      </c>
      <c r="AT23" s="69" t="str">
        <f t="shared" si="4"/>
        <v/>
      </c>
      <c r="AU23" s="70" t="str">
        <f t="shared" si="1"/>
        <v/>
      </c>
      <c r="AV23" s="99"/>
    </row>
    <row r="24" spans="1:48">
      <c r="A24" s="46">
        <f t="shared" ca="1" si="5"/>
        <v>1</v>
      </c>
      <c r="B24" s="47">
        <f ca="1">IF(AND(AR24=AR23,AT24=AT23),B23,CELL("rad",B24)-2-COUNTIF(C$2:C23,"---"))</f>
        <v>1</v>
      </c>
      <c r="C24" s="88"/>
      <c r="D24" s="52" t="str">
        <f>IF(C24="--",15,IF(C24="---","",IF(C24,VLOOKUP(C24,'Rankinglista 2012'!A:G,7),"")))</f>
        <v/>
      </c>
      <c r="E24" s="86" t="str">
        <f>IF(ISNUMBER(C24),VLOOKUP(C24,'Rankinglista 2012'!A:G,4),"")</f>
        <v/>
      </c>
      <c r="F24" s="87" t="str">
        <f>IF(ISNUMBER(C24),VLOOKUP(C24,'Rankinglista 2012'!A:G,5),"")</f>
        <v/>
      </c>
      <c r="G24" s="48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90"/>
      <c r="AA24" s="48"/>
      <c r="AB24" s="91"/>
      <c r="AC24" s="48"/>
      <c r="AD24" s="90"/>
      <c r="AE24" s="48"/>
      <c r="AF24" s="91"/>
      <c r="AG24" s="48"/>
      <c r="AH24" s="90"/>
      <c r="AI24" s="48"/>
      <c r="AJ24" s="90"/>
      <c r="AK24" s="48"/>
      <c r="AL24" s="91"/>
      <c r="AM24" s="48"/>
      <c r="AN24" s="91"/>
      <c r="AO24" s="48"/>
      <c r="AP24" s="90"/>
      <c r="AQ24" s="92"/>
      <c r="AR24" s="46" t="str">
        <f t="shared" si="2"/>
        <v/>
      </c>
      <c r="AS24" s="96" t="str">
        <f t="shared" si="3"/>
        <v/>
      </c>
      <c r="AT24" s="69" t="str">
        <f t="shared" si="4"/>
        <v/>
      </c>
      <c r="AU24" s="70" t="str">
        <f t="shared" si="1"/>
        <v/>
      </c>
      <c r="AV24" s="99"/>
    </row>
    <row r="25" spans="1:48">
      <c r="A25" s="46">
        <f t="shared" ca="1" si="5"/>
        <v>1</v>
      </c>
      <c r="B25" s="47">
        <f ca="1">IF(AND(AR25=AR24,AT25=AT24),B24,CELL("rad",B25)-2-COUNTIF(C$2:C24,"---"))</f>
        <v>1</v>
      </c>
      <c r="C25" s="88"/>
      <c r="D25" s="52" t="str">
        <f>IF(C25="--",15,IF(C25="---","",IF(C25,VLOOKUP(C25,'Rankinglista 2012'!A:G,7),"")))</f>
        <v/>
      </c>
      <c r="E25" s="86" t="str">
        <f>IF(ISNUMBER(C25),VLOOKUP(C25,'Rankinglista 2012'!A:G,4),"")</f>
        <v/>
      </c>
      <c r="F25" s="87" t="str">
        <f>IF(ISNUMBER(C25),VLOOKUP(C25,'Rankinglista 2012'!A:G,5),"")</f>
        <v/>
      </c>
      <c r="G25" s="48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90"/>
      <c r="AA25" s="48"/>
      <c r="AB25" s="91"/>
      <c r="AC25" s="48"/>
      <c r="AD25" s="90"/>
      <c r="AE25" s="48"/>
      <c r="AF25" s="91"/>
      <c r="AG25" s="48"/>
      <c r="AH25" s="90"/>
      <c r="AI25" s="48"/>
      <c r="AJ25" s="90"/>
      <c r="AK25" s="48"/>
      <c r="AL25" s="91"/>
      <c r="AM25" s="48"/>
      <c r="AN25" s="91"/>
      <c r="AO25" s="48"/>
      <c r="AP25" s="90"/>
      <c r="AQ25" s="92"/>
      <c r="AR25" s="46" t="str">
        <f t="shared" si="2"/>
        <v/>
      </c>
      <c r="AS25" s="96" t="str">
        <f t="shared" si="3"/>
        <v/>
      </c>
      <c r="AT25" s="69" t="str">
        <f t="shared" si="4"/>
        <v/>
      </c>
      <c r="AU25" s="70" t="str">
        <f t="shared" si="1"/>
        <v/>
      </c>
      <c r="AV25" s="99"/>
    </row>
    <row r="26" spans="1:48">
      <c r="A26" s="46">
        <f t="shared" ca="1" si="5"/>
        <v>1</v>
      </c>
      <c r="B26" s="47">
        <f ca="1">IF(AND(AR26=AR25,AT26=AT25),B25,CELL("rad",B26)-2-COUNTIF(C$2:C25,"---"))</f>
        <v>1</v>
      </c>
      <c r="C26" s="88"/>
      <c r="D26" s="52" t="str">
        <f>IF(C26="--",15,IF(C26="---","",IF(C26,VLOOKUP(C26,'Rankinglista 2012'!A:G,7),"")))</f>
        <v/>
      </c>
      <c r="E26" s="86" t="str">
        <f>IF(ISNUMBER(C26),VLOOKUP(C26,'Rankinglista 2012'!A:G,4),"")</f>
        <v/>
      </c>
      <c r="F26" s="87" t="str">
        <f>IF(ISNUMBER(C26),VLOOKUP(C26,'Rankinglista 2012'!A:G,5),"")</f>
        <v/>
      </c>
      <c r="G26" s="48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90"/>
      <c r="AA26" s="48"/>
      <c r="AB26" s="91"/>
      <c r="AC26" s="48"/>
      <c r="AD26" s="90"/>
      <c r="AE26" s="48"/>
      <c r="AF26" s="91"/>
      <c r="AG26" s="48"/>
      <c r="AH26" s="90"/>
      <c r="AI26" s="48"/>
      <c r="AJ26" s="90"/>
      <c r="AK26" s="48"/>
      <c r="AL26" s="91"/>
      <c r="AM26" s="48"/>
      <c r="AN26" s="91"/>
      <c r="AO26" s="48"/>
      <c r="AP26" s="90"/>
      <c r="AQ26" s="92"/>
      <c r="AR26" s="46" t="str">
        <f t="shared" si="2"/>
        <v/>
      </c>
      <c r="AS26" s="96" t="str">
        <f t="shared" si="3"/>
        <v/>
      </c>
      <c r="AT26" s="69" t="str">
        <f t="shared" si="4"/>
        <v/>
      </c>
      <c r="AU26" s="70" t="str">
        <f t="shared" si="1"/>
        <v/>
      </c>
      <c r="AV26" s="99"/>
    </row>
    <row r="27" spans="1:48">
      <c r="A27" s="46">
        <f t="shared" ca="1" si="5"/>
        <v>1</v>
      </c>
      <c r="B27" s="47">
        <f ca="1">IF(AND(AR27=AR26,AT27=AT26),B26,CELL("rad",B27)-2-COUNTIF(C$2:C26,"---"))</f>
        <v>1</v>
      </c>
      <c r="C27" s="88"/>
      <c r="D27" s="52" t="str">
        <f>IF(C27="--",15,IF(C27="---","",IF(C27,VLOOKUP(C27,'Rankinglista 2012'!A:G,7),"")))</f>
        <v/>
      </c>
      <c r="E27" s="86" t="str">
        <f>IF(ISNUMBER(C27),VLOOKUP(C27,'Rankinglista 2012'!A:G,4),"")</f>
        <v/>
      </c>
      <c r="F27" s="87" t="str">
        <f>IF(ISNUMBER(C27),VLOOKUP(C27,'Rankinglista 2012'!A:G,5),"")</f>
        <v/>
      </c>
      <c r="G27" s="48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90"/>
      <c r="AA27" s="48"/>
      <c r="AB27" s="91"/>
      <c r="AC27" s="48"/>
      <c r="AD27" s="90"/>
      <c r="AE27" s="48"/>
      <c r="AF27" s="91"/>
      <c r="AG27" s="48"/>
      <c r="AH27" s="90"/>
      <c r="AI27" s="48"/>
      <c r="AJ27" s="90"/>
      <c r="AK27" s="48"/>
      <c r="AL27" s="91"/>
      <c r="AM27" s="48"/>
      <c r="AN27" s="91"/>
      <c r="AO27" s="48"/>
      <c r="AP27" s="90"/>
      <c r="AQ27" s="92"/>
      <c r="AR27" s="46" t="str">
        <f t="shared" si="2"/>
        <v/>
      </c>
      <c r="AS27" s="96" t="str">
        <f t="shared" si="3"/>
        <v/>
      </c>
      <c r="AT27" s="69" t="str">
        <f t="shared" si="4"/>
        <v/>
      </c>
      <c r="AU27" s="70" t="str">
        <f t="shared" si="1"/>
        <v/>
      </c>
      <c r="AV27" s="99"/>
    </row>
    <row r="28" spans="1:48">
      <c r="A28" s="46">
        <f t="shared" ca="1" si="5"/>
        <v>1</v>
      </c>
      <c r="B28" s="47">
        <f ca="1">IF(AND(AR28=AR27,AT28=AT27),B27,CELL("rad",B28)-2-COUNTIF(C$2:C27,"---"))</f>
        <v>1</v>
      </c>
      <c r="C28" s="88"/>
      <c r="D28" s="52" t="str">
        <f>IF(C28="--",15,IF(C28="---","",IF(C28,VLOOKUP(C28,'Rankinglista 2012'!A:G,7),"")))</f>
        <v/>
      </c>
      <c r="E28" s="86" t="str">
        <f>IF(ISNUMBER(C28),VLOOKUP(C28,'Rankinglista 2012'!A:G,4),"")</f>
        <v/>
      </c>
      <c r="F28" s="87" t="str">
        <f>IF(ISNUMBER(C28),VLOOKUP(C28,'Rankinglista 2012'!A:G,5),"")</f>
        <v/>
      </c>
      <c r="G28" s="48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90"/>
      <c r="AA28" s="48"/>
      <c r="AB28" s="91"/>
      <c r="AC28" s="48"/>
      <c r="AD28" s="90"/>
      <c r="AE28" s="48"/>
      <c r="AF28" s="91"/>
      <c r="AG28" s="48"/>
      <c r="AH28" s="90"/>
      <c r="AI28" s="48"/>
      <c r="AJ28" s="90"/>
      <c r="AK28" s="48"/>
      <c r="AL28" s="91"/>
      <c r="AM28" s="48"/>
      <c r="AN28" s="91"/>
      <c r="AO28" s="48"/>
      <c r="AP28" s="90"/>
      <c r="AQ28" s="92"/>
      <c r="AR28" s="46" t="str">
        <f t="shared" si="2"/>
        <v/>
      </c>
      <c r="AS28" s="96" t="str">
        <f t="shared" si="3"/>
        <v/>
      </c>
      <c r="AT28" s="69" t="str">
        <f t="shared" si="4"/>
        <v/>
      </c>
      <c r="AU28" s="70" t="str">
        <f t="shared" si="1"/>
        <v/>
      </c>
      <c r="AV28" s="99"/>
    </row>
    <row r="29" spans="1:48">
      <c r="A29" s="46">
        <f t="shared" ca="1" si="5"/>
        <v>1</v>
      </c>
      <c r="B29" s="47">
        <f ca="1">IF(AND(AR29=AR28,AT29=AT28),B28,CELL("rad",B29)-2-COUNTIF(C$2:C28,"---"))</f>
        <v>1</v>
      </c>
      <c r="C29" s="88"/>
      <c r="D29" s="52" t="str">
        <f>IF(C29="--",15,IF(C29="---","",IF(C29,VLOOKUP(C29,'Rankinglista 2012'!A:G,7),"")))</f>
        <v/>
      </c>
      <c r="E29" s="86" t="str">
        <f>IF(ISNUMBER(C29),VLOOKUP(C29,'Rankinglista 2012'!A:G,4),"")</f>
        <v/>
      </c>
      <c r="F29" s="87" t="str">
        <f>IF(ISNUMBER(C29),VLOOKUP(C29,'Rankinglista 2012'!A:G,5),"")</f>
        <v/>
      </c>
      <c r="G29" s="48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90"/>
      <c r="AA29" s="48"/>
      <c r="AB29" s="91"/>
      <c r="AC29" s="48"/>
      <c r="AD29" s="90"/>
      <c r="AE29" s="48"/>
      <c r="AF29" s="91"/>
      <c r="AG29" s="48"/>
      <c r="AH29" s="90"/>
      <c r="AI29" s="48"/>
      <c r="AJ29" s="90"/>
      <c r="AK29" s="48"/>
      <c r="AL29" s="91"/>
      <c r="AM29" s="48"/>
      <c r="AN29" s="91"/>
      <c r="AO29" s="48"/>
      <c r="AP29" s="90"/>
      <c r="AQ29" s="92"/>
      <c r="AR29" s="46" t="str">
        <f t="shared" si="2"/>
        <v/>
      </c>
      <c r="AS29" s="96" t="str">
        <f t="shared" si="3"/>
        <v/>
      </c>
      <c r="AT29" s="69" t="str">
        <f t="shared" si="4"/>
        <v/>
      </c>
      <c r="AU29" s="70" t="str">
        <f t="shared" si="1"/>
        <v/>
      </c>
      <c r="AV29" s="99"/>
    </row>
    <row r="30" spans="1:48">
      <c r="A30" s="46">
        <f t="shared" ca="1" si="5"/>
        <v>1</v>
      </c>
      <c r="B30" s="47">
        <f ca="1">IF(AND(AR30=AR29,AT30=AT29),B29,CELL("rad",B30)-2-COUNTIF(C$2:C29,"---"))</f>
        <v>1</v>
      </c>
      <c r="C30" s="88"/>
      <c r="D30" s="52" t="str">
        <f>IF(C30="--",15,IF(C30="---","",IF(C30,VLOOKUP(C30,'Rankinglista 2012'!A:G,7),"")))</f>
        <v/>
      </c>
      <c r="E30" s="86" t="str">
        <f>IF(ISNUMBER(C30),VLOOKUP(C30,'Rankinglista 2012'!A:G,4),"")</f>
        <v/>
      </c>
      <c r="F30" s="87" t="str">
        <f>IF(ISNUMBER(C30),VLOOKUP(C30,'Rankinglista 2012'!A:G,5),"")</f>
        <v/>
      </c>
      <c r="G30" s="48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90"/>
      <c r="AA30" s="48"/>
      <c r="AB30" s="91"/>
      <c r="AC30" s="48"/>
      <c r="AD30" s="90"/>
      <c r="AE30" s="48"/>
      <c r="AF30" s="91"/>
      <c r="AG30" s="48"/>
      <c r="AH30" s="90"/>
      <c r="AI30" s="48"/>
      <c r="AJ30" s="90"/>
      <c r="AK30" s="48"/>
      <c r="AL30" s="91"/>
      <c r="AM30" s="48"/>
      <c r="AN30" s="91"/>
      <c r="AO30" s="48"/>
      <c r="AP30" s="90"/>
      <c r="AQ30" s="92"/>
      <c r="AR30" s="46" t="str">
        <f t="shared" si="2"/>
        <v/>
      </c>
      <c r="AS30" s="96" t="str">
        <f t="shared" si="3"/>
        <v/>
      </c>
      <c r="AT30" s="69" t="str">
        <f t="shared" si="4"/>
        <v/>
      </c>
      <c r="AU30" s="70" t="str">
        <f t="shared" si="1"/>
        <v/>
      </c>
      <c r="AV30" s="99"/>
    </row>
    <row r="31" spans="1:48">
      <c r="A31" s="46">
        <f t="shared" ca="1" si="5"/>
        <v>1</v>
      </c>
      <c r="B31" s="47">
        <f ca="1">IF(AND(AR31=AR30,AT31=AT30),B30,CELL("rad",B31)-2-COUNTIF(C$2:C30,"---"))</f>
        <v>1</v>
      </c>
      <c r="C31" s="88"/>
      <c r="D31" s="52" t="str">
        <f>IF(C31="--",15,IF(C31="---","",IF(C31,VLOOKUP(C31,'Rankinglista 2012'!A:G,7),"")))</f>
        <v/>
      </c>
      <c r="E31" s="86" t="str">
        <f>IF(ISNUMBER(C31),VLOOKUP(C31,'Rankinglista 2012'!A:G,4),"")</f>
        <v/>
      </c>
      <c r="F31" s="87" t="str">
        <f>IF(ISNUMBER(C31),VLOOKUP(C31,'Rankinglista 2012'!A:G,5),"")</f>
        <v/>
      </c>
      <c r="G31" s="48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90"/>
      <c r="AA31" s="48"/>
      <c r="AB31" s="91"/>
      <c r="AC31" s="48"/>
      <c r="AD31" s="90"/>
      <c r="AE31" s="48"/>
      <c r="AF31" s="91"/>
      <c r="AG31" s="48"/>
      <c r="AH31" s="90"/>
      <c r="AI31" s="48"/>
      <c r="AJ31" s="90"/>
      <c r="AK31" s="48"/>
      <c r="AL31" s="91"/>
      <c r="AM31" s="48"/>
      <c r="AN31" s="91"/>
      <c r="AO31" s="48"/>
      <c r="AP31" s="90"/>
      <c r="AQ31" s="92"/>
      <c r="AR31" s="46" t="str">
        <f t="shared" si="2"/>
        <v/>
      </c>
      <c r="AS31" s="96" t="str">
        <f t="shared" si="3"/>
        <v/>
      </c>
      <c r="AT31" s="69" t="str">
        <f t="shared" si="4"/>
        <v/>
      </c>
      <c r="AU31" s="70" t="str">
        <f t="shared" si="1"/>
        <v/>
      </c>
      <c r="AV31" s="99"/>
    </row>
    <row r="32" spans="1:48">
      <c r="A32" s="46">
        <f t="shared" ca="1" si="5"/>
        <v>1</v>
      </c>
      <c r="B32" s="47">
        <f ca="1">IF(AND(AR32=AR31,AT32=AT31),B31,CELL("rad",B32)-2-COUNTIF(C$2:C31,"---"))</f>
        <v>1</v>
      </c>
      <c r="C32" s="88"/>
      <c r="D32" s="52" t="str">
        <f>IF(C32="--",15,IF(C32="---","",IF(C32,VLOOKUP(C32,'Rankinglista 2012'!A:G,7),"")))</f>
        <v/>
      </c>
      <c r="E32" s="86" t="str">
        <f>IF(ISNUMBER(C32),VLOOKUP(C32,'Rankinglista 2012'!A:G,4),"")</f>
        <v/>
      </c>
      <c r="F32" s="87" t="str">
        <f>IF(ISNUMBER(C32),VLOOKUP(C32,'Rankinglista 2012'!A:G,5),"")</f>
        <v/>
      </c>
      <c r="G32" s="48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90"/>
      <c r="AA32" s="48"/>
      <c r="AB32" s="91"/>
      <c r="AC32" s="48"/>
      <c r="AD32" s="90"/>
      <c r="AE32" s="48"/>
      <c r="AF32" s="91"/>
      <c r="AG32" s="48"/>
      <c r="AH32" s="90"/>
      <c r="AI32" s="48"/>
      <c r="AJ32" s="90"/>
      <c r="AK32" s="48"/>
      <c r="AL32" s="91"/>
      <c r="AM32" s="48"/>
      <c r="AN32" s="91"/>
      <c r="AO32" s="48"/>
      <c r="AP32" s="90"/>
      <c r="AQ32" s="92"/>
      <c r="AR32" s="46" t="str">
        <f t="shared" si="2"/>
        <v/>
      </c>
      <c r="AS32" s="96" t="str">
        <f t="shared" si="3"/>
        <v/>
      </c>
      <c r="AT32" s="69" t="str">
        <f t="shared" si="4"/>
        <v/>
      </c>
      <c r="AU32" s="70" t="str">
        <f t="shared" si="1"/>
        <v/>
      </c>
      <c r="AV32" s="99"/>
    </row>
    <row r="33" spans="1:48">
      <c r="A33" s="46">
        <f t="shared" ca="1" si="5"/>
        <v>1</v>
      </c>
      <c r="B33" s="47">
        <f ca="1">IF(AND(AR33=AR32,AT33=AT32),B32,CELL("rad",B33)-2-COUNTIF(C$2:C32,"---"))</f>
        <v>1</v>
      </c>
      <c r="C33" s="88"/>
      <c r="D33" s="52" t="str">
        <f>IF(C33="--",15,IF(C33="---","",IF(C33,VLOOKUP(C33,'Rankinglista 2012'!A:G,7),"")))</f>
        <v/>
      </c>
      <c r="E33" s="86" t="str">
        <f>IF(ISNUMBER(C33),VLOOKUP(C33,'Rankinglista 2012'!A:G,4),"")</f>
        <v/>
      </c>
      <c r="F33" s="87" t="str">
        <f>IF(ISNUMBER(C33),VLOOKUP(C33,'Rankinglista 2012'!A:G,5),"")</f>
        <v/>
      </c>
      <c r="G33" s="48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90"/>
      <c r="AA33" s="48"/>
      <c r="AB33" s="91"/>
      <c r="AC33" s="48"/>
      <c r="AD33" s="90"/>
      <c r="AE33" s="48"/>
      <c r="AF33" s="91"/>
      <c r="AG33" s="48"/>
      <c r="AH33" s="90"/>
      <c r="AI33" s="48"/>
      <c r="AJ33" s="90"/>
      <c r="AK33" s="48"/>
      <c r="AL33" s="91"/>
      <c r="AM33" s="48"/>
      <c r="AN33" s="91"/>
      <c r="AO33" s="48"/>
      <c r="AP33" s="90"/>
      <c r="AQ33" s="92"/>
      <c r="AR33" s="46" t="str">
        <f t="shared" si="2"/>
        <v/>
      </c>
      <c r="AS33" s="96" t="str">
        <f t="shared" si="3"/>
        <v/>
      </c>
      <c r="AT33" s="69" t="str">
        <f t="shared" si="4"/>
        <v/>
      </c>
      <c r="AU33" s="70" t="str">
        <f t="shared" si="1"/>
        <v/>
      </c>
      <c r="AV33" s="99"/>
    </row>
    <row r="34" spans="1:48">
      <c r="A34" s="46">
        <f t="shared" ca="1" si="5"/>
        <v>1</v>
      </c>
      <c r="B34" s="47">
        <f ca="1">IF(AND(AR34=AR33,AT34=AT33),B33,CELL("rad",B34)-2-COUNTIF(C$2:C33,"---"))</f>
        <v>1</v>
      </c>
      <c r="C34" s="88"/>
      <c r="D34" s="52" t="str">
        <f>IF(C34="--",15,IF(C34="---","",IF(C34,VLOOKUP(C34,'Rankinglista 2012'!A:G,7),"")))</f>
        <v/>
      </c>
      <c r="E34" s="86" t="str">
        <f>IF(ISNUMBER(C34),VLOOKUP(C34,'Rankinglista 2012'!A:G,4),"")</f>
        <v/>
      </c>
      <c r="F34" s="87" t="str">
        <f>IF(ISNUMBER(C34),VLOOKUP(C34,'Rankinglista 2012'!A:G,5),"")</f>
        <v/>
      </c>
      <c r="G34" s="4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90"/>
      <c r="AA34" s="48"/>
      <c r="AB34" s="91"/>
      <c r="AC34" s="48"/>
      <c r="AD34" s="90"/>
      <c r="AE34" s="48"/>
      <c r="AF34" s="91"/>
      <c r="AG34" s="48"/>
      <c r="AH34" s="90"/>
      <c r="AI34" s="48"/>
      <c r="AJ34" s="90"/>
      <c r="AK34" s="48"/>
      <c r="AL34" s="91"/>
      <c r="AM34" s="48"/>
      <c r="AN34" s="91"/>
      <c r="AO34" s="48"/>
      <c r="AP34" s="90"/>
      <c r="AQ34" s="92"/>
      <c r="AR34" s="46" t="str">
        <f t="shared" si="2"/>
        <v/>
      </c>
      <c r="AS34" s="96" t="str">
        <f t="shared" si="3"/>
        <v/>
      </c>
      <c r="AT34" s="69" t="str">
        <f t="shared" si="4"/>
        <v/>
      </c>
      <c r="AU34" s="70" t="str">
        <f t="shared" si="1"/>
        <v/>
      </c>
      <c r="AV34" s="99"/>
    </row>
    <row r="35" spans="1:48">
      <c r="A35" s="46">
        <f t="shared" ca="1" si="5"/>
        <v>1</v>
      </c>
      <c r="B35" s="47">
        <f ca="1">IF(AND(AR35=AR34,AT35=AT34),B34,CELL("rad",B35)-2-COUNTIF(C$2:C34,"---"))</f>
        <v>1</v>
      </c>
      <c r="C35" s="88"/>
      <c r="D35" s="52" t="str">
        <f>IF(C35="--",15,IF(C35="---","",IF(C35,VLOOKUP(C35,'Rankinglista 2012'!A:G,7),"")))</f>
        <v/>
      </c>
      <c r="E35" s="86" t="str">
        <f>IF(ISNUMBER(C35),VLOOKUP(C35,'Rankinglista 2012'!A:G,4),"")</f>
        <v/>
      </c>
      <c r="F35" s="87" t="str">
        <f>IF(ISNUMBER(C35),VLOOKUP(C35,'Rankinglista 2012'!A:G,5),"")</f>
        <v/>
      </c>
      <c r="G35" s="48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90"/>
      <c r="AA35" s="48"/>
      <c r="AB35" s="91"/>
      <c r="AC35" s="48"/>
      <c r="AD35" s="90"/>
      <c r="AE35" s="48"/>
      <c r="AF35" s="91"/>
      <c r="AG35" s="48"/>
      <c r="AH35" s="90"/>
      <c r="AI35" s="48"/>
      <c r="AJ35" s="90"/>
      <c r="AK35" s="48"/>
      <c r="AL35" s="91"/>
      <c r="AM35" s="48"/>
      <c r="AN35" s="91"/>
      <c r="AO35" s="48"/>
      <c r="AP35" s="90"/>
      <c r="AQ35" s="92"/>
      <c r="AR35" s="46" t="str">
        <f t="shared" si="2"/>
        <v/>
      </c>
      <c r="AS35" s="96" t="str">
        <f t="shared" si="3"/>
        <v/>
      </c>
      <c r="AT35" s="69" t="str">
        <f t="shared" si="4"/>
        <v/>
      </c>
      <c r="AU35" s="70" t="str">
        <f t="shared" ref="AU35:AU62" si="6">IF(OR(AR35=0,AR35="",D$64="",D35=""),"",(E$64-AR35)+D$64+(B35-1)*0.1)</f>
        <v/>
      </c>
      <c r="AV35" s="99"/>
    </row>
    <row r="36" spans="1:48">
      <c r="A36" s="46">
        <f t="shared" ca="1" si="5"/>
        <v>1</v>
      </c>
      <c r="B36" s="47">
        <f ca="1">IF(AND(AR36=AR35,AT36=AT35),B35,CELL("rad",B36)-2-COUNTIF(C$2:C35,"---"))</f>
        <v>1</v>
      </c>
      <c r="C36" s="88"/>
      <c r="D36" s="52" t="str">
        <f>IF(C36="--",15,IF(C36="---","",IF(C36,VLOOKUP(C36,'Rankinglista 2012'!A:G,7),"")))</f>
        <v/>
      </c>
      <c r="E36" s="86" t="str">
        <f>IF(ISNUMBER(C36),VLOOKUP(C36,'Rankinglista 2012'!A:G,4),"")</f>
        <v/>
      </c>
      <c r="F36" s="87" t="str">
        <f>IF(ISNUMBER(C36),VLOOKUP(C36,'Rankinglista 2012'!A:G,5),"")</f>
        <v/>
      </c>
      <c r="G36" s="48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90"/>
      <c r="AA36" s="48"/>
      <c r="AB36" s="91"/>
      <c r="AC36" s="48"/>
      <c r="AD36" s="90"/>
      <c r="AE36" s="48"/>
      <c r="AF36" s="91"/>
      <c r="AG36" s="48"/>
      <c r="AH36" s="90"/>
      <c r="AI36" s="48"/>
      <c r="AJ36" s="90"/>
      <c r="AK36" s="48"/>
      <c r="AL36" s="91"/>
      <c r="AM36" s="48"/>
      <c r="AN36" s="91"/>
      <c r="AO36" s="48"/>
      <c r="AP36" s="90"/>
      <c r="AQ36" s="92"/>
      <c r="AR36" s="46" t="str">
        <f t="shared" si="2"/>
        <v/>
      </c>
      <c r="AS36" s="96" t="str">
        <f t="shared" si="3"/>
        <v/>
      </c>
      <c r="AT36" s="69" t="str">
        <f t="shared" si="4"/>
        <v/>
      </c>
      <c r="AU36" s="70" t="str">
        <f t="shared" si="6"/>
        <v/>
      </c>
      <c r="AV36" s="99"/>
    </row>
    <row r="37" spans="1:48">
      <c r="A37" s="46">
        <f t="shared" ca="1" si="5"/>
        <v>1</v>
      </c>
      <c r="B37" s="47">
        <f ca="1">IF(AND(AR37=AR36,AT37=AT36),B36,CELL("rad",B37)-2-COUNTIF(C$2:C36,"---"))</f>
        <v>1</v>
      </c>
      <c r="C37" s="88"/>
      <c r="D37" s="52" t="str">
        <f>IF(C37="--",15,IF(C37="---","",IF(C37,VLOOKUP(C37,'Rankinglista 2012'!A:G,7),"")))</f>
        <v/>
      </c>
      <c r="E37" s="86" t="str">
        <f>IF(ISNUMBER(C37),VLOOKUP(C37,'Rankinglista 2012'!A:G,4),"")</f>
        <v/>
      </c>
      <c r="F37" s="87" t="str">
        <f>IF(ISNUMBER(C37),VLOOKUP(C37,'Rankinglista 2012'!A:G,5),"")</f>
        <v/>
      </c>
      <c r="G37" s="48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90"/>
      <c r="AA37" s="48"/>
      <c r="AB37" s="91"/>
      <c r="AC37" s="48"/>
      <c r="AD37" s="90"/>
      <c r="AE37" s="48"/>
      <c r="AF37" s="91"/>
      <c r="AG37" s="48"/>
      <c r="AH37" s="90"/>
      <c r="AI37" s="48"/>
      <c r="AJ37" s="90"/>
      <c r="AK37" s="48"/>
      <c r="AL37" s="91"/>
      <c r="AM37" s="48"/>
      <c r="AN37" s="91"/>
      <c r="AO37" s="48"/>
      <c r="AP37" s="90"/>
      <c r="AQ37" s="92"/>
      <c r="AR37" s="46" t="str">
        <f t="shared" si="2"/>
        <v/>
      </c>
      <c r="AS37" s="96" t="str">
        <f t="shared" si="3"/>
        <v/>
      </c>
      <c r="AT37" s="69" t="str">
        <f t="shared" si="4"/>
        <v/>
      </c>
      <c r="AU37" s="70" t="str">
        <f t="shared" si="6"/>
        <v/>
      </c>
      <c r="AV37" s="99"/>
    </row>
    <row r="38" spans="1:48">
      <c r="A38" s="46">
        <f t="shared" ca="1" si="5"/>
        <v>1</v>
      </c>
      <c r="B38" s="47">
        <f ca="1">IF(AND(AR38=AR37,AT38=AT37),B37,CELL("rad",B38)-2-COUNTIF(C$2:C37,"---"))</f>
        <v>1</v>
      </c>
      <c r="C38" s="88"/>
      <c r="D38" s="52" t="str">
        <f>IF(C38="--",15,IF(C38="---","",IF(C38,VLOOKUP(C38,'Rankinglista 2012'!A:G,7),"")))</f>
        <v/>
      </c>
      <c r="E38" s="86" t="str">
        <f>IF(ISNUMBER(C38),VLOOKUP(C38,'Rankinglista 2012'!A:G,4),"")</f>
        <v/>
      </c>
      <c r="F38" s="87" t="str">
        <f>IF(ISNUMBER(C38),VLOOKUP(C38,'Rankinglista 2012'!A:G,5),"")</f>
        <v/>
      </c>
      <c r="G38" s="48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90"/>
      <c r="AA38" s="48"/>
      <c r="AB38" s="91"/>
      <c r="AC38" s="48"/>
      <c r="AD38" s="90"/>
      <c r="AE38" s="48"/>
      <c r="AF38" s="91"/>
      <c r="AG38" s="48"/>
      <c r="AH38" s="90"/>
      <c r="AI38" s="48"/>
      <c r="AJ38" s="90"/>
      <c r="AK38" s="48"/>
      <c r="AL38" s="91"/>
      <c r="AM38" s="48"/>
      <c r="AN38" s="91"/>
      <c r="AO38" s="48"/>
      <c r="AP38" s="90"/>
      <c r="AQ38" s="92"/>
      <c r="AR38" s="46" t="str">
        <f t="shared" si="2"/>
        <v/>
      </c>
      <c r="AS38" s="96" t="str">
        <f t="shared" si="3"/>
        <v/>
      </c>
      <c r="AT38" s="69" t="str">
        <f t="shared" si="4"/>
        <v/>
      </c>
      <c r="AU38" s="70" t="str">
        <f t="shared" si="6"/>
        <v/>
      </c>
      <c r="AV38" s="99"/>
    </row>
    <row r="39" spans="1:48">
      <c r="A39" s="46">
        <f t="shared" ca="1" si="5"/>
        <v>1</v>
      </c>
      <c r="B39" s="47">
        <f ca="1">IF(AND(AR39=AR38,AT39=AT38),B38,CELL("rad",B39)-2-COUNTIF(C$2:C38,"---"))</f>
        <v>1</v>
      </c>
      <c r="C39" s="88"/>
      <c r="D39" s="52" t="str">
        <f>IF(C39="--",15,IF(C39="---","",IF(C39,VLOOKUP(C39,'Rankinglista 2012'!A:G,7),"")))</f>
        <v/>
      </c>
      <c r="E39" s="86" t="str">
        <f>IF(ISNUMBER(C39),VLOOKUP(C39,'Rankinglista 2012'!A:G,4),"")</f>
        <v/>
      </c>
      <c r="F39" s="87" t="str">
        <f>IF(ISNUMBER(C39),VLOOKUP(C39,'Rankinglista 2012'!A:G,5),"")</f>
        <v/>
      </c>
      <c r="G39" s="4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90"/>
      <c r="AA39" s="48"/>
      <c r="AB39" s="91"/>
      <c r="AC39" s="48"/>
      <c r="AD39" s="90"/>
      <c r="AE39" s="48"/>
      <c r="AF39" s="91"/>
      <c r="AG39" s="48"/>
      <c r="AH39" s="90"/>
      <c r="AI39" s="48"/>
      <c r="AJ39" s="90"/>
      <c r="AK39" s="48"/>
      <c r="AL39" s="91"/>
      <c r="AM39" s="48"/>
      <c r="AN39" s="91"/>
      <c r="AO39" s="48"/>
      <c r="AP39" s="90"/>
      <c r="AQ39" s="92"/>
      <c r="AR39" s="46" t="str">
        <f t="shared" si="2"/>
        <v/>
      </c>
      <c r="AS39" s="96" t="str">
        <f t="shared" si="3"/>
        <v/>
      </c>
      <c r="AT39" s="69" t="str">
        <f t="shared" si="4"/>
        <v/>
      </c>
      <c r="AU39" s="70" t="str">
        <f t="shared" si="6"/>
        <v/>
      </c>
      <c r="AV39" s="99"/>
    </row>
    <row r="40" spans="1:48">
      <c r="A40" s="46">
        <f t="shared" ref="A40:A54" ca="1" si="7">IF(AND(AR40=AR39,AT40=AT39),A39,CELL("rad",A40)-2)</f>
        <v>1</v>
      </c>
      <c r="B40" s="47">
        <f ca="1">IF(AND(AR40=AR39,AT40=AT39),B39,CELL("rad",B40)-2-COUNTIF(C$2:C39,"---"))</f>
        <v>1</v>
      </c>
      <c r="C40" s="88"/>
      <c r="D40" s="52" t="str">
        <f>IF(C40="--",15,IF(C40="---","",IF(C40,VLOOKUP(C40,'Rankinglista 2012'!A:G,7),"")))</f>
        <v/>
      </c>
      <c r="E40" s="86" t="str">
        <f>IF(ISNUMBER(C40),VLOOKUP(C40,'Rankinglista 2012'!A:G,4),"")</f>
        <v/>
      </c>
      <c r="F40" s="87" t="str">
        <f>IF(ISNUMBER(C40),VLOOKUP(C40,'Rankinglista 2012'!A:G,5),"")</f>
        <v/>
      </c>
      <c r="G40" s="48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90"/>
      <c r="AA40" s="48"/>
      <c r="AB40" s="91"/>
      <c r="AC40" s="48"/>
      <c r="AD40" s="90"/>
      <c r="AE40" s="48"/>
      <c r="AF40" s="91"/>
      <c r="AG40" s="48"/>
      <c r="AH40" s="90"/>
      <c r="AI40" s="48"/>
      <c r="AJ40" s="90"/>
      <c r="AK40" s="48"/>
      <c r="AL40" s="91"/>
      <c r="AM40" s="48"/>
      <c r="AN40" s="91"/>
      <c r="AO40" s="48"/>
      <c r="AP40" s="90"/>
      <c r="AQ40" s="92"/>
      <c r="AR40" s="46" t="str">
        <f t="shared" si="2"/>
        <v/>
      </c>
      <c r="AS40" s="96" t="str">
        <f t="shared" si="3"/>
        <v/>
      </c>
      <c r="AT40" s="69" t="str">
        <f t="shared" si="4"/>
        <v/>
      </c>
      <c r="AU40" s="70" t="str">
        <f t="shared" si="6"/>
        <v/>
      </c>
      <c r="AV40" s="99"/>
    </row>
    <row r="41" spans="1:48">
      <c r="A41" s="46">
        <f t="shared" ca="1" si="7"/>
        <v>1</v>
      </c>
      <c r="B41" s="47">
        <f ca="1">IF(AND(AR41=AR40,AT41=AT40),B40,CELL("rad",B41)-2-COUNTIF(C$2:C40,"---"))</f>
        <v>1</v>
      </c>
      <c r="C41" s="88"/>
      <c r="D41" s="52" t="str">
        <f>IF(C41="--",15,IF(C41="---","",IF(C41,VLOOKUP(C41,'Rankinglista 2012'!A:G,7),"")))</f>
        <v/>
      </c>
      <c r="E41" s="86" t="str">
        <f>IF(ISNUMBER(C41),VLOOKUP(C41,'Rankinglista 2012'!A:G,4),"")</f>
        <v/>
      </c>
      <c r="F41" s="87" t="str">
        <f>IF(ISNUMBER(C41),VLOOKUP(C41,'Rankinglista 2012'!A:G,5),"")</f>
        <v/>
      </c>
      <c r="G41" s="48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90"/>
      <c r="AA41" s="48"/>
      <c r="AB41" s="91"/>
      <c r="AC41" s="48"/>
      <c r="AD41" s="90"/>
      <c r="AE41" s="48"/>
      <c r="AF41" s="91"/>
      <c r="AG41" s="48"/>
      <c r="AH41" s="90"/>
      <c r="AI41" s="48"/>
      <c r="AJ41" s="90"/>
      <c r="AK41" s="48"/>
      <c r="AL41" s="91"/>
      <c r="AM41" s="48"/>
      <c r="AN41" s="91"/>
      <c r="AO41" s="48"/>
      <c r="AP41" s="90"/>
      <c r="AQ41" s="92"/>
      <c r="AR41" s="46" t="str">
        <f t="shared" si="2"/>
        <v/>
      </c>
      <c r="AS41" s="96" t="str">
        <f t="shared" si="3"/>
        <v/>
      </c>
      <c r="AT41" s="69" t="str">
        <f t="shared" si="4"/>
        <v/>
      </c>
      <c r="AU41" s="70" t="str">
        <f t="shared" si="6"/>
        <v/>
      </c>
      <c r="AV41" s="99"/>
    </row>
    <row r="42" spans="1:48">
      <c r="A42" s="46">
        <f t="shared" ca="1" si="7"/>
        <v>1</v>
      </c>
      <c r="B42" s="47">
        <f ca="1">IF(AND(AR42=AR41,AT42=AT41),B41,CELL("rad",B42)-2-COUNTIF(C$2:C41,"---"))</f>
        <v>1</v>
      </c>
      <c r="C42" s="88"/>
      <c r="D42" s="52" t="str">
        <f>IF(C42="--",15,IF(C42="---","",IF(C42,VLOOKUP(C42,'Rankinglista 2012'!A:G,7),"")))</f>
        <v/>
      </c>
      <c r="E42" s="86" t="str">
        <f>IF(ISNUMBER(C42),VLOOKUP(C42,'Rankinglista 2012'!A:G,4),"")</f>
        <v/>
      </c>
      <c r="F42" s="87" t="str">
        <f>IF(ISNUMBER(C42),VLOOKUP(C42,'Rankinglista 2012'!A:G,5),"")</f>
        <v/>
      </c>
      <c r="G42" s="48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8"/>
      <c r="AB42" s="91"/>
      <c r="AC42" s="48"/>
      <c r="AD42" s="90"/>
      <c r="AE42" s="48"/>
      <c r="AF42" s="91"/>
      <c r="AG42" s="48"/>
      <c r="AH42" s="90"/>
      <c r="AI42" s="48"/>
      <c r="AJ42" s="90"/>
      <c r="AK42" s="48"/>
      <c r="AL42" s="91"/>
      <c r="AM42" s="48"/>
      <c r="AN42" s="91"/>
      <c r="AO42" s="48"/>
      <c r="AP42" s="90"/>
      <c r="AQ42" s="92"/>
      <c r="AR42" s="46" t="str">
        <f t="shared" si="2"/>
        <v/>
      </c>
      <c r="AS42" s="96" t="str">
        <f t="shared" si="3"/>
        <v/>
      </c>
      <c r="AT42" s="69" t="str">
        <f t="shared" si="4"/>
        <v/>
      </c>
      <c r="AU42" s="70" t="str">
        <f t="shared" si="6"/>
        <v/>
      </c>
      <c r="AV42" s="99"/>
    </row>
    <row r="43" spans="1:48">
      <c r="A43" s="46">
        <f t="shared" ca="1" si="7"/>
        <v>1</v>
      </c>
      <c r="B43" s="47">
        <f ca="1">IF(AND(AR43=AR42,AT43=AT42),B42,CELL("rad",B43)-2-COUNTIF(C$2:C42,"---"))</f>
        <v>1</v>
      </c>
      <c r="C43" s="88"/>
      <c r="D43" s="52" t="str">
        <f>IF(C43="--",15,IF(C43="---","",IF(C43,VLOOKUP(C43,'Rankinglista 2012'!A:G,7),"")))</f>
        <v/>
      </c>
      <c r="E43" s="86" t="str">
        <f>IF(ISNUMBER(C43),VLOOKUP(C43,'Rankinglista 2012'!A:G,4),"")</f>
        <v/>
      </c>
      <c r="F43" s="87" t="str">
        <f>IF(ISNUMBER(C43),VLOOKUP(C43,'Rankinglista 2012'!A:G,5),"")</f>
        <v/>
      </c>
      <c r="G43" s="48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48"/>
      <c r="AB43" s="91"/>
      <c r="AC43" s="48"/>
      <c r="AD43" s="90"/>
      <c r="AE43" s="48"/>
      <c r="AF43" s="91"/>
      <c r="AG43" s="48"/>
      <c r="AH43" s="90"/>
      <c r="AI43" s="48"/>
      <c r="AJ43" s="90"/>
      <c r="AK43" s="48"/>
      <c r="AL43" s="91"/>
      <c r="AM43" s="48"/>
      <c r="AN43" s="91"/>
      <c r="AO43" s="48"/>
      <c r="AP43" s="90"/>
      <c r="AQ43" s="92"/>
      <c r="AR43" s="46" t="str">
        <f t="shared" si="2"/>
        <v/>
      </c>
      <c r="AS43" s="96" t="str">
        <f t="shared" si="3"/>
        <v/>
      </c>
      <c r="AT43" s="69" t="str">
        <f t="shared" si="4"/>
        <v/>
      </c>
      <c r="AU43" s="70" t="str">
        <f t="shared" si="6"/>
        <v/>
      </c>
      <c r="AV43" s="99"/>
    </row>
    <row r="44" spans="1:48">
      <c r="A44" s="46">
        <f t="shared" ca="1" si="7"/>
        <v>1</v>
      </c>
      <c r="B44" s="47">
        <f ca="1">IF(AND(AR44=AR43,AT44=AT43),B43,CELL("rad",B44)-2-COUNTIF(C$2:C43,"---"))</f>
        <v>1</v>
      </c>
      <c r="C44" s="88"/>
      <c r="D44" s="52" t="str">
        <f>IF(C44="--",15,IF(C44="---","",IF(C44,VLOOKUP(C44,'Rankinglista 2012'!A:G,7),"")))</f>
        <v/>
      </c>
      <c r="E44" s="86" t="str">
        <f>IF(ISNUMBER(C44),VLOOKUP(C44,'Rankinglista 2012'!A:G,4),"")</f>
        <v/>
      </c>
      <c r="F44" s="87" t="str">
        <f>IF(ISNUMBER(C44),VLOOKUP(C44,'Rankinglista 2012'!A:G,5),"")</f>
        <v/>
      </c>
      <c r="G44" s="4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48"/>
      <c r="AB44" s="91"/>
      <c r="AC44" s="48"/>
      <c r="AD44" s="90"/>
      <c r="AE44" s="48"/>
      <c r="AF44" s="91"/>
      <c r="AG44" s="48"/>
      <c r="AH44" s="90"/>
      <c r="AI44" s="48"/>
      <c r="AJ44" s="90"/>
      <c r="AK44" s="48"/>
      <c r="AL44" s="91"/>
      <c r="AM44" s="48"/>
      <c r="AN44" s="91"/>
      <c r="AO44" s="48"/>
      <c r="AP44" s="90"/>
      <c r="AQ44" s="92"/>
      <c r="AR44" s="46" t="str">
        <f t="shared" si="2"/>
        <v/>
      </c>
      <c r="AS44" s="96" t="str">
        <f t="shared" si="3"/>
        <v/>
      </c>
      <c r="AT44" s="69" t="str">
        <f t="shared" si="4"/>
        <v/>
      </c>
      <c r="AU44" s="70" t="str">
        <f t="shared" si="6"/>
        <v/>
      </c>
      <c r="AV44" s="99"/>
    </row>
    <row r="45" spans="1:48">
      <c r="A45" s="46">
        <f t="shared" ca="1" si="7"/>
        <v>1</v>
      </c>
      <c r="B45" s="47">
        <f ca="1">IF(AND(AR45=AR44,AT45=AT44),B44,CELL("rad",B45)-2-COUNTIF(C$2:C44,"---"))</f>
        <v>1</v>
      </c>
      <c r="C45" s="88"/>
      <c r="D45" s="52" t="str">
        <f>IF(C45="--",15,IF(C45="---","",IF(C45,VLOOKUP(C45,'Rankinglista 2012'!A:G,7),"")))</f>
        <v/>
      </c>
      <c r="E45" s="86" t="str">
        <f>IF(ISNUMBER(C45),VLOOKUP(C45,'Rankinglista 2012'!A:G,4),"")</f>
        <v/>
      </c>
      <c r="F45" s="87" t="str">
        <f>IF(ISNUMBER(C45),VLOOKUP(C45,'Rankinglista 2012'!A:G,5),"")</f>
        <v/>
      </c>
      <c r="G45" s="48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90"/>
      <c r="AA45" s="48"/>
      <c r="AB45" s="91"/>
      <c r="AC45" s="48"/>
      <c r="AD45" s="90"/>
      <c r="AE45" s="48"/>
      <c r="AF45" s="91"/>
      <c r="AG45" s="48"/>
      <c r="AH45" s="90"/>
      <c r="AI45" s="48"/>
      <c r="AJ45" s="90"/>
      <c r="AK45" s="48"/>
      <c r="AL45" s="91"/>
      <c r="AM45" s="48"/>
      <c r="AN45" s="91"/>
      <c r="AO45" s="48"/>
      <c r="AP45" s="90"/>
      <c r="AQ45" s="92"/>
      <c r="AR45" s="46" t="str">
        <f t="shared" si="2"/>
        <v/>
      </c>
      <c r="AS45" s="96" t="str">
        <f t="shared" si="3"/>
        <v/>
      </c>
      <c r="AT45" s="69" t="str">
        <f t="shared" si="4"/>
        <v/>
      </c>
      <c r="AU45" s="70" t="str">
        <f t="shared" si="6"/>
        <v/>
      </c>
      <c r="AV45" s="99"/>
    </row>
    <row r="46" spans="1:48">
      <c r="A46" s="46">
        <f t="shared" ca="1" si="7"/>
        <v>1</v>
      </c>
      <c r="B46" s="47">
        <f ca="1">IF(AND(AR46=AR45,AT46=AT45),B45,CELL("rad",B46)-2-COUNTIF(C$2:C45,"---"))</f>
        <v>1</v>
      </c>
      <c r="C46" s="88"/>
      <c r="D46" s="52" t="str">
        <f>IF(C46="--",15,IF(C46="---","",IF(C46,VLOOKUP(C46,'Rankinglista 2012'!A:G,7),"")))</f>
        <v/>
      </c>
      <c r="E46" s="86" t="str">
        <f>IF(ISNUMBER(C46),VLOOKUP(C46,'Rankinglista 2012'!A:G,4),"")</f>
        <v/>
      </c>
      <c r="F46" s="87" t="str">
        <f>IF(ISNUMBER(C46),VLOOKUP(C46,'Rankinglista 2012'!A:G,5),"")</f>
        <v/>
      </c>
      <c r="G46" s="48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90"/>
      <c r="AA46" s="48"/>
      <c r="AB46" s="91"/>
      <c r="AC46" s="48"/>
      <c r="AD46" s="90"/>
      <c r="AE46" s="48"/>
      <c r="AF46" s="91"/>
      <c r="AG46" s="48"/>
      <c r="AH46" s="90"/>
      <c r="AI46" s="48"/>
      <c r="AJ46" s="90"/>
      <c r="AK46" s="48"/>
      <c r="AL46" s="91"/>
      <c r="AM46" s="48"/>
      <c r="AN46" s="91"/>
      <c r="AO46" s="48"/>
      <c r="AP46" s="90"/>
      <c r="AQ46" s="92"/>
      <c r="AR46" s="46" t="str">
        <f t="shared" si="2"/>
        <v/>
      </c>
      <c r="AS46" s="96" t="str">
        <f t="shared" si="3"/>
        <v/>
      </c>
      <c r="AT46" s="69" t="str">
        <f t="shared" si="4"/>
        <v/>
      </c>
      <c r="AU46" s="70" t="str">
        <f t="shared" si="6"/>
        <v/>
      </c>
      <c r="AV46" s="99"/>
    </row>
    <row r="47" spans="1:48">
      <c r="A47" s="46">
        <f t="shared" ca="1" si="7"/>
        <v>1</v>
      </c>
      <c r="B47" s="47">
        <f ca="1">IF(AND(AR47=AR46,AT47=AT46),B46,CELL("rad",B47)-2-COUNTIF(C$2:C46,"---"))</f>
        <v>1</v>
      </c>
      <c r="C47" s="88"/>
      <c r="D47" s="52" t="str">
        <f>IF(C47="--",15,IF(C47="---","",IF(C47,VLOOKUP(C47,'Rankinglista 2012'!A:G,7),"")))</f>
        <v/>
      </c>
      <c r="E47" s="86" t="str">
        <f>IF(ISNUMBER(C47),VLOOKUP(C47,'Rankinglista 2012'!A:G,4),"")</f>
        <v/>
      </c>
      <c r="F47" s="87" t="str">
        <f>IF(ISNUMBER(C47),VLOOKUP(C47,'Rankinglista 2012'!A:G,5),"")</f>
        <v/>
      </c>
      <c r="G47" s="48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90"/>
      <c r="AA47" s="48"/>
      <c r="AB47" s="91"/>
      <c r="AC47" s="48"/>
      <c r="AD47" s="90"/>
      <c r="AE47" s="48"/>
      <c r="AF47" s="91"/>
      <c r="AG47" s="48"/>
      <c r="AH47" s="90"/>
      <c r="AI47" s="48"/>
      <c r="AJ47" s="90"/>
      <c r="AK47" s="48"/>
      <c r="AL47" s="91"/>
      <c r="AM47" s="48"/>
      <c r="AN47" s="91"/>
      <c r="AO47" s="48"/>
      <c r="AP47" s="90"/>
      <c r="AQ47" s="92"/>
      <c r="AR47" s="46" t="str">
        <f t="shared" si="2"/>
        <v/>
      </c>
      <c r="AS47" s="96" t="str">
        <f t="shared" si="3"/>
        <v/>
      </c>
      <c r="AT47" s="69" t="str">
        <f t="shared" si="4"/>
        <v/>
      </c>
      <c r="AU47" s="70" t="str">
        <f t="shared" si="6"/>
        <v/>
      </c>
      <c r="AV47" s="99"/>
    </row>
    <row r="48" spans="1:48">
      <c r="A48" s="46">
        <f t="shared" ca="1" si="7"/>
        <v>1</v>
      </c>
      <c r="B48" s="47">
        <f ca="1">IF(AND(AR48=AR47,AT48=AT47),B47,CELL("rad",B48)-2-COUNTIF(C$2:C47,"---"))</f>
        <v>1</v>
      </c>
      <c r="C48" s="88"/>
      <c r="D48" s="52" t="str">
        <f>IF(C48="--",15,IF(C48="---","",IF(C48,VLOOKUP(C48,'Rankinglista 2012'!A:G,7),"")))</f>
        <v/>
      </c>
      <c r="E48" s="86" t="str">
        <f>IF(ISNUMBER(C48),VLOOKUP(C48,'Rankinglista 2012'!A:G,4),"")</f>
        <v/>
      </c>
      <c r="F48" s="87" t="str">
        <f>IF(ISNUMBER(C48),VLOOKUP(C48,'Rankinglista 2012'!A:G,5),"")</f>
        <v/>
      </c>
      <c r="G48" s="48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90"/>
      <c r="AA48" s="48"/>
      <c r="AB48" s="91"/>
      <c r="AC48" s="48"/>
      <c r="AD48" s="90"/>
      <c r="AE48" s="48"/>
      <c r="AF48" s="91"/>
      <c r="AG48" s="48"/>
      <c r="AH48" s="90"/>
      <c r="AI48" s="48"/>
      <c r="AJ48" s="90"/>
      <c r="AK48" s="48"/>
      <c r="AL48" s="91"/>
      <c r="AM48" s="48"/>
      <c r="AN48" s="91"/>
      <c r="AO48" s="48"/>
      <c r="AP48" s="90"/>
      <c r="AQ48" s="92"/>
      <c r="AR48" s="46" t="str">
        <f t="shared" si="2"/>
        <v/>
      </c>
      <c r="AS48" s="96" t="str">
        <f t="shared" si="3"/>
        <v/>
      </c>
      <c r="AT48" s="69" t="str">
        <f t="shared" si="4"/>
        <v/>
      </c>
      <c r="AU48" s="70" t="str">
        <f t="shared" si="6"/>
        <v/>
      </c>
      <c r="AV48" s="99"/>
    </row>
    <row r="49" spans="1:48">
      <c r="A49" s="46">
        <f t="shared" ca="1" si="7"/>
        <v>1</v>
      </c>
      <c r="B49" s="47">
        <f ca="1">IF(AND(AR49=AR48,AT49=AT48),B48,CELL("rad",B49)-2-COUNTIF(C$2:C48,"---"))</f>
        <v>1</v>
      </c>
      <c r="C49" s="88"/>
      <c r="D49" s="52" t="str">
        <f>IF(C49="--",15,IF(C49="---","",IF(C49,VLOOKUP(C49,'Rankinglista 2012'!A:G,7),"")))</f>
        <v/>
      </c>
      <c r="E49" s="86" t="str">
        <f>IF(ISNUMBER(C49),VLOOKUP(C49,'Rankinglista 2012'!A:G,4),"")</f>
        <v/>
      </c>
      <c r="F49" s="87" t="str">
        <f>IF(ISNUMBER(C49),VLOOKUP(C49,'Rankinglista 2012'!A:G,5),"")</f>
        <v/>
      </c>
      <c r="G49" s="48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90"/>
      <c r="AA49" s="48"/>
      <c r="AB49" s="91"/>
      <c r="AC49" s="48"/>
      <c r="AD49" s="90"/>
      <c r="AE49" s="48"/>
      <c r="AF49" s="91"/>
      <c r="AG49" s="48"/>
      <c r="AH49" s="90"/>
      <c r="AI49" s="48"/>
      <c r="AJ49" s="90"/>
      <c r="AK49" s="48"/>
      <c r="AL49" s="91"/>
      <c r="AM49" s="48"/>
      <c r="AN49" s="91"/>
      <c r="AO49" s="48"/>
      <c r="AP49" s="90"/>
      <c r="AQ49" s="92"/>
      <c r="AR49" s="46" t="str">
        <f t="shared" si="2"/>
        <v/>
      </c>
      <c r="AS49" s="96" t="str">
        <f t="shared" si="3"/>
        <v/>
      </c>
      <c r="AT49" s="69" t="str">
        <f t="shared" si="4"/>
        <v/>
      </c>
      <c r="AU49" s="70" t="str">
        <f t="shared" si="6"/>
        <v/>
      </c>
      <c r="AV49" s="99"/>
    </row>
    <row r="50" spans="1:48">
      <c r="A50" s="46">
        <f t="shared" ca="1" si="7"/>
        <v>1</v>
      </c>
      <c r="B50" s="47">
        <f ca="1">IF(AND(AR50=AR49,AT50=AT49),B49,CELL("rad",B50)-2-COUNTIF(C$2:C49,"---"))</f>
        <v>1</v>
      </c>
      <c r="C50" s="88"/>
      <c r="D50" s="52" t="str">
        <f>IF(C50="--",15,IF(C50="---","",IF(C50,VLOOKUP(C50,'Rankinglista 2012'!A:G,7),"")))</f>
        <v/>
      </c>
      <c r="E50" s="86" t="str">
        <f>IF(ISNUMBER(C50),VLOOKUP(C50,'Rankinglista 2012'!A:G,4),"")</f>
        <v/>
      </c>
      <c r="F50" s="87" t="str">
        <f>IF(ISNUMBER(C50),VLOOKUP(C50,'Rankinglista 2012'!A:G,5),"")</f>
        <v/>
      </c>
      <c r="G50" s="48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90"/>
      <c r="AA50" s="48"/>
      <c r="AB50" s="91"/>
      <c r="AC50" s="48"/>
      <c r="AD50" s="90"/>
      <c r="AE50" s="48"/>
      <c r="AF50" s="91"/>
      <c r="AG50" s="48"/>
      <c r="AH50" s="90"/>
      <c r="AI50" s="48"/>
      <c r="AJ50" s="90"/>
      <c r="AK50" s="48"/>
      <c r="AL50" s="91"/>
      <c r="AM50" s="48"/>
      <c r="AN50" s="91"/>
      <c r="AO50" s="48"/>
      <c r="AP50" s="90"/>
      <c r="AQ50" s="92"/>
      <c r="AR50" s="46" t="str">
        <f t="shared" si="2"/>
        <v/>
      </c>
      <c r="AS50" s="96" t="str">
        <f t="shared" si="3"/>
        <v/>
      </c>
      <c r="AT50" s="69" t="str">
        <f t="shared" si="4"/>
        <v/>
      </c>
      <c r="AU50" s="70" t="str">
        <f t="shared" si="6"/>
        <v/>
      </c>
      <c r="AV50" s="99"/>
    </row>
    <row r="51" spans="1:48">
      <c r="A51" s="46">
        <f t="shared" ca="1" si="7"/>
        <v>1</v>
      </c>
      <c r="B51" s="47">
        <f ca="1">IF(AND(AR51=AR50,AT51=AT50),B50,CELL("rad",B51)-2-COUNTIF(C$2:C50,"---"))</f>
        <v>1</v>
      </c>
      <c r="C51" s="88"/>
      <c r="D51" s="52" t="str">
        <f>IF(C51="--",15,IF(C51="---","",IF(C51,VLOOKUP(C51,'Rankinglista 2012'!A:G,7),"")))</f>
        <v/>
      </c>
      <c r="E51" s="86" t="str">
        <f>IF(ISNUMBER(C51),VLOOKUP(C51,'Rankinglista 2012'!A:G,4),"")</f>
        <v/>
      </c>
      <c r="F51" s="87" t="str">
        <f>IF(ISNUMBER(C51),VLOOKUP(C51,'Rankinglista 2012'!A:G,5),"")</f>
        <v/>
      </c>
      <c r="G51" s="48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90"/>
      <c r="AA51" s="48"/>
      <c r="AB51" s="91"/>
      <c r="AC51" s="48"/>
      <c r="AD51" s="90"/>
      <c r="AE51" s="48"/>
      <c r="AF51" s="91"/>
      <c r="AG51" s="48"/>
      <c r="AH51" s="90"/>
      <c r="AI51" s="48"/>
      <c r="AJ51" s="90"/>
      <c r="AK51" s="48"/>
      <c r="AL51" s="91"/>
      <c r="AM51" s="48"/>
      <c r="AN51" s="91"/>
      <c r="AO51" s="48"/>
      <c r="AP51" s="90"/>
      <c r="AQ51" s="92"/>
      <c r="AR51" s="46" t="str">
        <f t="shared" si="2"/>
        <v/>
      </c>
      <c r="AS51" s="96" t="str">
        <f t="shared" si="3"/>
        <v/>
      </c>
      <c r="AT51" s="69" t="str">
        <f t="shared" si="4"/>
        <v/>
      </c>
      <c r="AU51" s="70" t="str">
        <f t="shared" si="6"/>
        <v/>
      </c>
      <c r="AV51" s="99"/>
    </row>
    <row r="52" spans="1:48">
      <c r="A52" s="46">
        <f t="shared" ca="1" si="7"/>
        <v>1</v>
      </c>
      <c r="B52" s="47">
        <f ca="1">IF(AND(AR52=AR51,AT52=AT51),B51,CELL("rad",B52)-2-COUNTIF(C$2:C51,"---"))</f>
        <v>1</v>
      </c>
      <c r="C52" s="88"/>
      <c r="D52" s="52" t="str">
        <f>IF(C52="--",15,IF(C52="---","",IF(C52,VLOOKUP(C52,'Rankinglista 2012'!A:G,7),"")))</f>
        <v/>
      </c>
      <c r="E52" s="86" t="str">
        <f>IF(ISNUMBER(C52),VLOOKUP(C52,'Rankinglista 2012'!A:G,4),"")</f>
        <v/>
      </c>
      <c r="F52" s="87" t="str">
        <f>IF(ISNUMBER(C52),VLOOKUP(C52,'Rankinglista 2012'!A:G,5),"")</f>
        <v/>
      </c>
      <c r="G52" s="48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90"/>
      <c r="AA52" s="48"/>
      <c r="AB52" s="91"/>
      <c r="AC52" s="48"/>
      <c r="AD52" s="90"/>
      <c r="AE52" s="48"/>
      <c r="AF52" s="91"/>
      <c r="AG52" s="48"/>
      <c r="AH52" s="90"/>
      <c r="AI52" s="48"/>
      <c r="AJ52" s="90"/>
      <c r="AK52" s="48"/>
      <c r="AL52" s="91"/>
      <c r="AM52" s="48"/>
      <c r="AN52" s="91"/>
      <c r="AO52" s="48"/>
      <c r="AP52" s="90"/>
      <c r="AQ52" s="92"/>
      <c r="AR52" s="46" t="str">
        <f t="shared" si="2"/>
        <v/>
      </c>
      <c r="AS52" s="96" t="str">
        <f t="shared" si="3"/>
        <v/>
      </c>
      <c r="AT52" s="69" t="str">
        <f t="shared" si="4"/>
        <v/>
      </c>
      <c r="AU52" s="70" t="str">
        <f t="shared" si="6"/>
        <v/>
      </c>
      <c r="AV52" s="99"/>
    </row>
    <row r="53" spans="1:48">
      <c r="A53" s="46">
        <f t="shared" ca="1" si="7"/>
        <v>1</v>
      </c>
      <c r="B53" s="47">
        <f ca="1">IF(AND(AR53=AR52,AT53=AT52),B52,CELL("rad",B53)-2-COUNTIF(C$2:C52,"---"))</f>
        <v>1</v>
      </c>
      <c r="C53" s="88"/>
      <c r="D53" s="52" t="str">
        <f>IF(C53="--",15,IF(C53="---","",IF(C53,VLOOKUP(C53,'Rankinglista 2012'!A:G,7),"")))</f>
        <v/>
      </c>
      <c r="E53" s="86" t="str">
        <f>IF(ISNUMBER(C53),VLOOKUP(C53,'Rankinglista 2012'!A:G,4),"")</f>
        <v/>
      </c>
      <c r="F53" s="87" t="str">
        <f>IF(ISNUMBER(C53),VLOOKUP(C53,'Rankinglista 2012'!A:G,5),"")</f>
        <v/>
      </c>
      <c r="G53" s="48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90"/>
      <c r="AA53" s="48"/>
      <c r="AB53" s="91"/>
      <c r="AC53" s="48"/>
      <c r="AD53" s="90"/>
      <c r="AE53" s="48"/>
      <c r="AF53" s="91"/>
      <c r="AG53" s="48"/>
      <c r="AH53" s="90"/>
      <c r="AI53" s="48"/>
      <c r="AJ53" s="90"/>
      <c r="AK53" s="48"/>
      <c r="AL53" s="91"/>
      <c r="AM53" s="48"/>
      <c r="AN53" s="91"/>
      <c r="AO53" s="48"/>
      <c r="AP53" s="90"/>
      <c r="AQ53" s="92"/>
      <c r="AR53" s="46" t="str">
        <f t="shared" si="2"/>
        <v/>
      </c>
      <c r="AS53" s="96" t="str">
        <f t="shared" si="3"/>
        <v/>
      </c>
      <c r="AT53" s="69" t="str">
        <f t="shared" si="4"/>
        <v/>
      </c>
      <c r="AU53" s="70" t="str">
        <f t="shared" si="6"/>
        <v/>
      </c>
      <c r="AV53" s="99"/>
    </row>
    <row r="54" spans="1:48">
      <c r="A54" s="46">
        <f t="shared" ca="1" si="7"/>
        <v>1</v>
      </c>
      <c r="B54" s="47">
        <f ca="1">IF(AND(AR54=AR53,AT54=AT53),B53,CELL("rad",B54)-2-COUNTIF(C$2:C53,"---"))</f>
        <v>1</v>
      </c>
      <c r="C54" s="88"/>
      <c r="D54" s="52" t="str">
        <f>IF(C54="--",15,IF(C54="---","",IF(C54,VLOOKUP(C54,'Rankinglista 2012'!A:G,7),"")))</f>
        <v/>
      </c>
      <c r="E54" s="86" t="str">
        <f>IF(ISNUMBER(C54),VLOOKUP(C54,'Rankinglista 2012'!A:G,4),"")</f>
        <v/>
      </c>
      <c r="F54" s="87" t="str">
        <f>IF(ISNUMBER(C54),VLOOKUP(C54,'Rankinglista 2012'!A:G,5),"")</f>
        <v/>
      </c>
      <c r="G54" s="4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90"/>
      <c r="AA54" s="48"/>
      <c r="AB54" s="91"/>
      <c r="AC54" s="48"/>
      <c r="AD54" s="90"/>
      <c r="AE54" s="48"/>
      <c r="AF54" s="91"/>
      <c r="AG54" s="48"/>
      <c r="AH54" s="90"/>
      <c r="AI54" s="48"/>
      <c r="AJ54" s="90"/>
      <c r="AK54" s="48"/>
      <c r="AL54" s="91"/>
      <c r="AM54" s="48"/>
      <c r="AN54" s="91"/>
      <c r="AO54" s="48"/>
      <c r="AP54" s="90"/>
      <c r="AQ54" s="92"/>
      <c r="AR54" s="46" t="str">
        <f t="shared" si="2"/>
        <v/>
      </c>
      <c r="AS54" s="96" t="str">
        <f t="shared" si="3"/>
        <v/>
      </c>
      <c r="AT54" s="69" t="str">
        <f t="shared" si="4"/>
        <v/>
      </c>
      <c r="AU54" s="70" t="str">
        <f t="shared" si="6"/>
        <v/>
      </c>
      <c r="AV54" s="99"/>
    </row>
    <row r="55" spans="1:48">
      <c r="A55" s="46">
        <f ca="1">IF(AND(AR55=AR54,AT55=AT54),A54,CELL("rad",A55)-2)</f>
        <v>1</v>
      </c>
      <c r="B55" s="47">
        <f ca="1">IF(AND(AR55=AR54,AT55=AT54),B54,CELL("rad",B55)-2-COUNTIF(C$2:C54,"---"))</f>
        <v>1</v>
      </c>
      <c r="C55" s="88"/>
      <c r="D55" s="52" t="str">
        <f>IF(C55="--",15,IF(C55="---","",IF(C55,VLOOKUP(C55,'Rankinglista 2012'!A:G,7),"")))</f>
        <v/>
      </c>
      <c r="E55" s="86" t="str">
        <f>IF(ISNUMBER(C55),VLOOKUP(C55,'Rankinglista 2012'!A:G,4),"")</f>
        <v/>
      </c>
      <c r="F55" s="87" t="str">
        <f>IF(ISNUMBER(C55),VLOOKUP(C55,'Rankinglista 2012'!A:G,5),"")</f>
        <v/>
      </c>
      <c r="G55" s="48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90"/>
      <c r="AA55" s="48"/>
      <c r="AB55" s="91"/>
      <c r="AC55" s="48"/>
      <c r="AD55" s="90"/>
      <c r="AE55" s="48"/>
      <c r="AF55" s="91"/>
      <c r="AG55" s="48"/>
      <c r="AH55" s="90"/>
      <c r="AI55" s="48"/>
      <c r="AJ55" s="90"/>
      <c r="AK55" s="48"/>
      <c r="AL55" s="91"/>
      <c r="AM55" s="48"/>
      <c r="AN55" s="91"/>
      <c r="AO55" s="48"/>
      <c r="AP55" s="90"/>
      <c r="AQ55" s="92"/>
      <c r="AR55" s="46" t="str">
        <f t="shared" si="2"/>
        <v/>
      </c>
      <c r="AS55" s="96" t="str">
        <f t="shared" si="3"/>
        <v/>
      </c>
      <c r="AT55" s="69" t="str">
        <f t="shared" si="4"/>
        <v/>
      </c>
      <c r="AU55" s="70" t="str">
        <f t="shared" si="6"/>
        <v/>
      </c>
      <c r="AV55" s="99"/>
    </row>
    <row r="56" spans="1:48">
      <c r="A56" s="46">
        <f ca="1">IF(AND(AR56=AR55,AT56=AT55),A55,CELL("rad",A56)-2)</f>
        <v>1</v>
      </c>
      <c r="B56" s="47">
        <f ca="1">IF(AND(AR56=AR55,AT56=AT55),B55,CELL("rad",B56)-2-COUNTIF(C$2:C55,"---"))</f>
        <v>1</v>
      </c>
      <c r="C56" s="88"/>
      <c r="D56" s="52" t="str">
        <f>IF(C56="--",15,IF(C56="---","",IF(C56,VLOOKUP(C56,'Rankinglista 2012'!A:G,7),"")))</f>
        <v/>
      </c>
      <c r="E56" s="86" t="str">
        <f>IF(ISNUMBER(C56),VLOOKUP(C56,'Rankinglista 2012'!A:G,4),"")</f>
        <v/>
      </c>
      <c r="F56" s="87" t="str">
        <f>IF(ISNUMBER(C56),VLOOKUP(C56,'Rankinglista 2012'!A:G,5),"")</f>
        <v/>
      </c>
      <c r="G56" s="48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90"/>
      <c r="AA56" s="48"/>
      <c r="AB56" s="91"/>
      <c r="AC56" s="48"/>
      <c r="AD56" s="90"/>
      <c r="AE56" s="48"/>
      <c r="AF56" s="91"/>
      <c r="AG56" s="48"/>
      <c r="AH56" s="90"/>
      <c r="AI56" s="48"/>
      <c r="AJ56" s="90"/>
      <c r="AK56" s="48"/>
      <c r="AL56" s="91"/>
      <c r="AM56" s="48"/>
      <c r="AN56" s="91"/>
      <c r="AO56" s="48"/>
      <c r="AP56" s="90"/>
      <c r="AQ56" s="92"/>
      <c r="AR56" s="46" t="str">
        <f t="shared" si="2"/>
        <v/>
      </c>
      <c r="AS56" s="96" t="str">
        <f t="shared" si="3"/>
        <v/>
      </c>
      <c r="AT56" s="69" t="str">
        <f t="shared" si="4"/>
        <v/>
      </c>
      <c r="AU56" s="70" t="str">
        <f t="shared" si="6"/>
        <v/>
      </c>
      <c r="AV56" s="99"/>
    </row>
    <row r="57" spans="1:48">
      <c r="A57" s="46">
        <f t="shared" ca="1" si="5"/>
        <v>1</v>
      </c>
      <c r="B57" s="47">
        <f ca="1">IF(AND(AR57=AR56,AT57=AT56),B56,CELL("rad",B57)-2-COUNTIF(C$2:C56,"---"))</f>
        <v>1</v>
      </c>
      <c r="C57" s="88"/>
      <c r="D57" s="52" t="str">
        <f>IF(C57="--",15,IF(C57="---","",IF(C57,VLOOKUP(C57,'Rankinglista 2012'!A:G,7),"")))</f>
        <v/>
      </c>
      <c r="E57" s="86" t="str">
        <f>IF(ISNUMBER(C57),VLOOKUP(C57,'Rankinglista 2012'!A:G,4),"")</f>
        <v/>
      </c>
      <c r="F57" s="87" t="str">
        <f>IF(ISNUMBER(C57),VLOOKUP(C57,'Rankinglista 2012'!A:G,5),"")</f>
        <v/>
      </c>
      <c r="G57" s="48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90"/>
      <c r="AA57" s="48"/>
      <c r="AB57" s="91"/>
      <c r="AC57" s="48"/>
      <c r="AD57" s="90"/>
      <c r="AE57" s="48"/>
      <c r="AF57" s="91"/>
      <c r="AG57" s="48"/>
      <c r="AH57" s="90"/>
      <c r="AI57" s="48"/>
      <c r="AJ57" s="90"/>
      <c r="AK57" s="48"/>
      <c r="AL57" s="91"/>
      <c r="AM57" s="48"/>
      <c r="AN57" s="91"/>
      <c r="AO57" s="48"/>
      <c r="AP57" s="90"/>
      <c r="AQ57" s="92"/>
      <c r="AR57" s="46" t="str">
        <f t="shared" si="2"/>
        <v/>
      </c>
      <c r="AS57" s="96" t="str">
        <f t="shared" si="3"/>
        <v/>
      </c>
      <c r="AT57" s="69" t="str">
        <f t="shared" si="4"/>
        <v/>
      </c>
      <c r="AU57" s="70" t="str">
        <f t="shared" si="6"/>
        <v/>
      </c>
      <c r="AV57" s="99"/>
    </row>
    <row r="58" spans="1:48">
      <c r="A58" s="46">
        <f t="shared" ca="1" si="5"/>
        <v>1</v>
      </c>
      <c r="B58" s="47">
        <f ca="1">IF(AND(AR58=AR57,AT58=AT57),B57,CELL("rad",B58)-2-COUNTIF(C$2:C57,"---"))</f>
        <v>1</v>
      </c>
      <c r="C58" s="88"/>
      <c r="D58" s="52" t="str">
        <f>IF(C58="--",15,IF(C58="---","",IF(C58,VLOOKUP(C58,'Rankinglista 2012'!A:G,7),"")))</f>
        <v/>
      </c>
      <c r="E58" s="86" t="str">
        <f>IF(ISNUMBER(C58),VLOOKUP(C58,'Rankinglista 2012'!A:G,4),"")</f>
        <v/>
      </c>
      <c r="F58" s="87" t="str">
        <f>IF(ISNUMBER(C58),VLOOKUP(C58,'Rankinglista 2012'!A:G,5),"")</f>
        <v/>
      </c>
      <c r="G58" s="48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90"/>
      <c r="AA58" s="48"/>
      <c r="AB58" s="91"/>
      <c r="AC58" s="48"/>
      <c r="AD58" s="90"/>
      <c r="AE58" s="48"/>
      <c r="AF58" s="91"/>
      <c r="AG58" s="48"/>
      <c r="AH58" s="90"/>
      <c r="AI58" s="48"/>
      <c r="AJ58" s="90"/>
      <c r="AK58" s="48"/>
      <c r="AL58" s="91"/>
      <c r="AM58" s="48"/>
      <c r="AN58" s="91"/>
      <c r="AO58" s="48"/>
      <c r="AP58" s="90"/>
      <c r="AQ58" s="92"/>
      <c r="AR58" s="46" t="str">
        <f t="shared" si="2"/>
        <v/>
      </c>
      <c r="AS58" s="96" t="str">
        <f t="shared" si="3"/>
        <v/>
      </c>
      <c r="AT58" s="69" t="str">
        <f t="shared" si="4"/>
        <v/>
      </c>
      <c r="AU58" s="70" t="str">
        <f t="shared" si="6"/>
        <v/>
      </c>
      <c r="AV58" s="99"/>
    </row>
    <row r="59" spans="1:48">
      <c r="A59" s="46">
        <f t="shared" ca="1" si="5"/>
        <v>1</v>
      </c>
      <c r="B59" s="47">
        <f ca="1">IF(AND(AR59=AR58,AT59=AT58),B58,CELL("rad",B59)-2-COUNTIF(C$2:C58,"---"))</f>
        <v>1</v>
      </c>
      <c r="C59" s="88"/>
      <c r="D59" s="52" t="str">
        <f>IF(C59="--",15,IF(C59="---","",IF(C59,VLOOKUP(C59,'Rankinglista 2012'!A:G,7),"")))</f>
        <v/>
      </c>
      <c r="E59" s="86" t="str">
        <f>IF(ISNUMBER(C59),VLOOKUP(C59,'Rankinglista 2012'!A:G,4),"")</f>
        <v/>
      </c>
      <c r="F59" s="87" t="str">
        <f>IF(ISNUMBER(C59),VLOOKUP(C59,'Rankinglista 2012'!A:G,5),"")</f>
        <v/>
      </c>
      <c r="G59" s="48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90"/>
      <c r="AA59" s="48"/>
      <c r="AB59" s="91"/>
      <c r="AC59" s="48"/>
      <c r="AD59" s="90"/>
      <c r="AE59" s="48"/>
      <c r="AF59" s="91"/>
      <c r="AG59" s="48"/>
      <c r="AH59" s="90"/>
      <c r="AI59" s="48"/>
      <c r="AJ59" s="90"/>
      <c r="AK59" s="48"/>
      <c r="AL59" s="91"/>
      <c r="AM59" s="48"/>
      <c r="AN59" s="91"/>
      <c r="AO59" s="48"/>
      <c r="AP59" s="90"/>
      <c r="AQ59" s="92"/>
      <c r="AR59" s="46" t="str">
        <f t="shared" si="2"/>
        <v/>
      </c>
      <c r="AS59" s="96" t="str">
        <f t="shared" si="3"/>
        <v/>
      </c>
      <c r="AT59" s="69" t="str">
        <f t="shared" si="4"/>
        <v/>
      </c>
      <c r="AU59" s="70" t="str">
        <f t="shared" si="6"/>
        <v/>
      </c>
      <c r="AV59" s="99"/>
    </row>
    <row r="60" spans="1:48">
      <c r="A60" s="46">
        <f t="shared" ca="1" si="5"/>
        <v>1</v>
      </c>
      <c r="B60" s="47">
        <f ca="1">IF(AND(AR60=AR59,AT60=AT59),B59,CELL("rad",B60)-2-COUNTIF(C$2:C59,"---"))</f>
        <v>1</v>
      </c>
      <c r="C60" s="88"/>
      <c r="D60" s="52" t="str">
        <f>IF(C60="--",15,IF(C60="---","",IF(C60,VLOOKUP(C60,'Rankinglista 2012'!A:G,7),"")))</f>
        <v/>
      </c>
      <c r="E60" s="86" t="str">
        <f>IF(ISNUMBER(C60),VLOOKUP(C60,'Rankinglista 2012'!A:G,4),"")</f>
        <v/>
      </c>
      <c r="F60" s="87" t="str">
        <f>IF(ISNUMBER(C60),VLOOKUP(C60,'Rankinglista 2012'!A:G,5),"")</f>
        <v/>
      </c>
      <c r="G60" s="48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90"/>
      <c r="AA60" s="48"/>
      <c r="AB60" s="91"/>
      <c r="AC60" s="48"/>
      <c r="AD60" s="90"/>
      <c r="AE60" s="48"/>
      <c r="AF60" s="91"/>
      <c r="AG60" s="48"/>
      <c r="AH60" s="90"/>
      <c r="AI60" s="48"/>
      <c r="AJ60" s="90"/>
      <c r="AK60" s="48"/>
      <c r="AL60" s="91"/>
      <c r="AM60" s="48"/>
      <c r="AN60" s="91"/>
      <c r="AO60" s="48"/>
      <c r="AP60" s="90"/>
      <c r="AQ60" s="92"/>
      <c r="AR60" s="46" t="str">
        <f t="shared" si="2"/>
        <v/>
      </c>
      <c r="AS60" s="96" t="str">
        <f t="shared" si="3"/>
        <v/>
      </c>
      <c r="AT60" s="69" t="str">
        <f t="shared" si="4"/>
        <v/>
      </c>
      <c r="AU60" s="70" t="str">
        <f t="shared" si="6"/>
        <v/>
      </c>
      <c r="AV60" s="99"/>
    </row>
    <row r="61" spans="1:48">
      <c r="A61" s="46">
        <f t="shared" ca="1" si="5"/>
        <v>1</v>
      </c>
      <c r="B61" s="47">
        <f ca="1">IF(AND(AR61=AR60,AT61=AT60),B60,CELL("rad",B61)-2-COUNTIF(C$2:C60,"---"))</f>
        <v>1</v>
      </c>
      <c r="C61" s="88"/>
      <c r="D61" s="52" t="str">
        <f>IF(C61="--",15,IF(C61="---","",IF(C61,VLOOKUP(C61,'Rankinglista 2012'!A:G,7),"")))</f>
        <v/>
      </c>
      <c r="E61" s="86" t="str">
        <f>IF(ISNUMBER(C61),VLOOKUP(C61,'Rankinglista 2012'!A:G,4),"")</f>
        <v/>
      </c>
      <c r="F61" s="87" t="str">
        <f>IF(ISNUMBER(C61),VLOOKUP(C61,'Rankinglista 2012'!A:G,5),"")</f>
        <v/>
      </c>
      <c r="G61" s="48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90"/>
      <c r="AA61" s="48"/>
      <c r="AB61" s="91"/>
      <c r="AC61" s="48"/>
      <c r="AD61" s="90"/>
      <c r="AE61" s="48"/>
      <c r="AF61" s="91"/>
      <c r="AG61" s="48"/>
      <c r="AH61" s="90"/>
      <c r="AI61" s="48"/>
      <c r="AJ61" s="90"/>
      <c r="AK61" s="48"/>
      <c r="AL61" s="91"/>
      <c r="AM61" s="48"/>
      <c r="AN61" s="91"/>
      <c r="AO61" s="48"/>
      <c r="AP61" s="90"/>
      <c r="AQ61" s="92"/>
      <c r="AR61" s="46" t="str">
        <f t="shared" si="2"/>
        <v/>
      </c>
      <c r="AS61" s="96" t="str">
        <f t="shared" si="3"/>
        <v/>
      </c>
      <c r="AT61" s="69" t="str">
        <f t="shared" si="4"/>
        <v/>
      </c>
      <c r="AU61" s="70" t="str">
        <f t="shared" si="6"/>
        <v/>
      </c>
      <c r="AV61" s="99"/>
    </row>
    <row r="62" spans="1:48" ht="13.5" thickBot="1">
      <c r="A62" s="46">
        <f t="shared" ca="1" si="5"/>
        <v>1</v>
      </c>
      <c r="B62" s="47">
        <f ca="1">IF(AND(AR62=AR61,AT62=AT61),B61,CELL("rad",B62)-2-COUNTIF(C$2:C61,"---"))</f>
        <v>1</v>
      </c>
      <c r="C62" s="88"/>
      <c r="D62" s="52" t="str">
        <f>IF(C62="--",15,IF(C62="---","",IF(C62,VLOOKUP(C62,'Rankinglista 2012'!A:G,7),"")))</f>
        <v/>
      </c>
      <c r="E62" s="86" t="str">
        <f>IF(ISNUMBER(C62),VLOOKUP(C62,'Rankinglista 2012'!A:G,4),"")</f>
        <v/>
      </c>
      <c r="F62" s="87" t="str">
        <f>IF(ISNUMBER(C62),VLOOKUP(C62,'Rankinglista 2012'!A:G,5),"")</f>
        <v/>
      </c>
      <c r="G62" s="48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90"/>
      <c r="AA62" s="48"/>
      <c r="AB62" s="91"/>
      <c r="AC62" s="48"/>
      <c r="AD62" s="90"/>
      <c r="AE62" s="48"/>
      <c r="AF62" s="91"/>
      <c r="AG62" s="48"/>
      <c r="AH62" s="90"/>
      <c r="AI62" s="48"/>
      <c r="AJ62" s="90"/>
      <c r="AK62" s="48"/>
      <c r="AL62" s="91"/>
      <c r="AM62" s="48"/>
      <c r="AN62" s="91"/>
      <c r="AO62" s="48"/>
      <c r="AP62" s="90"/>
      <c r="AQ62" s="92"/>
      <c r="AR62" s="46" t="str">
        <f t="shared" si="2"/>
        <v/>
      </c>
      <c r="AS62" s="96" t="str">
        <f t="shared" si="3"/>
        <v/>
      </c>
      <c r="AT62" s="69" t="str">
        <f t="shared" si="4"/>
        <v/>
      </c>
      <c r="AU62" s="70" t="str">
        <f t="shared" si="6"/>
        <v/>
      </c>
      <c r="AV62" s="99"/>
    </row>
    <row r="63" spans="1:48">
      <c r="A63" s="49"/>
      <c r="B63" s="49"/>
      <c r="C63" s="93"/>
      <c r="D63" s="49" t="s">
        <v>90</v>
      </c>
      <c r="E63" s="98" t="s">
        <v>153</v>
      </c>
      <c r="F63" s="54" t="s">
        <v>7</v>
      </c>
      <c r="G63" s="55" t="str">
        <f t="shared" ref="G63:AA63" si="8">IF(G2=" ","",COUNTIF(G3:G62,G2))</f>
        <v/>
      </c>
      <c r="H63" s="56" t="str">
        <f t="shared" si="8"/>
        <v/>
      </c>
      <c r="I63" s="56" t="str">
        <f t="shared" si="8"/>
        <v/>
      </c>
      <c r="J63" s="56" t="str">
        <f t="shared" si="8"/>
        <v/>
      </c>
      <c r="K63" s="56" t="str">
        <f t="shared" si="8"/>
        <v/>
      </c>
      <c r="L63" s="56" t="str">
        <f t="shared" si="8"/>
        <v/>
      </c>
      <c r="M63" s="56" t="str">
        <f t="shared" si="8"/>
        <v/>
      </c>
      <c r="N63" s="56" t="str">
        <f t="shared" si="8"/>
        <v/>
      </c>
      <c r="O63" s="56" t="str">
        <f t="shared" si="8"/>
        <v/>
      </c>
      <c r="P63" s="56" t="str">
        <f t="shared" si="8"/>
        <v/>
      </c>
      <c r="Q63" s="56" t="str">
        <f t="shared" si="8"/>
        <v/>
      </c>
      <c r="R63" s="56" t="str">
        <f t="shared" si="8"/>
        <v/>
      </c>
      <c r="S63" s="56" t="str">
        <f t="shared" si="8"/>
        <v/>
      </c>
      <c r="T63" s="56" t="str">
        <f t="shared" si="8"/>
        <v/>
      </c>
      <c r="U63" s="56" t="str">
        <f t="shared" si="8"/>
        <v/>
      </c>
      <c r="V63" s="56" t="str">
        <f t="shared" si="8"/>
        <v/>
      </c>
      <c r="W63" s="56" t="str">
        <f t="shared" si="8"/>
        <v/>
      </c>
      <c r="X63" s="56" t="str">
        <f t="shared" si="8"/>
        <v/>
      </c>
      <c r="Y63" s="56" t="str">
        <f t="shared" si="8"/>
        <v/>
      </c>
      <c r="Z63" s="57" t="str">
        <f t="shared" si="8"/>
        <v/>
      </c>
      <c r="AA63" s="58" t="str">
        <f t="shared" si="8"/>
        <v/>
      </c>
      <c r="AB63" s="49"/>
      <c r="AC63" s="58" t="str">
        <f>IF(AC2=" ","",COUNTIF(AC3:AC62,AC2))</f>
        <v/>
      </c>
      <c r="AD63" s="49"/>
      <c r="AE63" s="58" t="str">
        <f>IF(AE2=" ","",COUNTIF(AE3:AE62,AE2))</f>
        <v/>
      </c>
      <c r="AF63" s="49"/>
      <c r="AG63" s="58" t="str">
        <f>IF(AG2=" ","",COUNTIF(AG3:AG62,AG2))</f>
        <v/>
      </c>
      <c r="AH63" s="49"/>
      <c r="AI63" s="58" t="str">
        <f>IF(AI2=" ","",COUNTIF(AI3:AI62,AI2))</f>
        <v/>
      </c>
      <c r="AJ63" s="49"/>
      <c r="AK63" s="58" t="str">
        <f>IF(AK2=" ","",COUNTIF(AK3:AK62,AK2))</f>
        <v/>
      </c>
      <c r="AL63" s="49"/>
      <c r="AM63" s="58" t="str">
        <f>IF(AM2=" ","",COUNTIF(AM3:AM62,AM2))</f>
        <v/>
      </c>
      <c r="AN63" s="49"/>
      <c r="AO63" s="58" t="str">
        <f>IF(AO2=" ","",COUNTIF(AO3:AO62,AO2))</f>
        <v/>
      </c>
      <c r="AP63" s="49"/>
      <c r="AQ63" s="49"/>
      <c r="AR63" s="49"/>
      <c r="AS63" s="49"/>
      <c r="AT63" s="49"/>
      <c r="AU63" s="49"/>
    </row>
    <row r="64" spans="1:48" ht="13.5" thickBot="1">
      <c r="D64" s="53" t="str">
        <f>IF(COUNT(D3:D62)&gt;5,MIN(AVERAGE(SMALL(D3:D62,1),SMALL(D3:D62,2),SMALL(D3:D62,3),SMALL(D3:D62,4),SMALL(D3:D62,5),SMALL(D3:D62,6))*0.75,10),"")</f>
        <v/>
      </c>
      <c r="E64" s="97" t="str">
        <f>IF(COUNT(AS3:AS62)&gt;=6,(LARGE(AS3:AS62,1)+LARGE(AS3:AS62,2)+LARGE(AS3:AS62,3))/3,"")</f>
        <v/>
      </c>
      <c r="F64" s="61" t="s">
        <v>8</v>
      </c>
      <c r="G64" s="62" t="str">
        <f t="shared" ref="G64:AA64" si="9">IF(G2=" ","",G63/COUNTA(G3:G62)*100)</f>
        <v/>
      </c>
      <c r="H64" s="63" t="str">
        <f t="shared" si="9"/>
        <v/>
      </c>
      <c r="I64" s="63" t="str">
        <f t="shared" si="9"/>
        <v/>
      </c>
      <c r="J64" s="63" t="str">
        <f t="shared" si="9"/>
        <v/>
      </c>
      <c r="K64" s="63" t="str">
        <f t="shared" si="9"/>
        <v/>
      </c>
      <c r="L64" s="63" t="str">
        <f t="shared" si="9"/>
        <v/>
      </c>
      <c r="M64" s="63" t="str">
        <f t="shared" si="9"/>
        <v/>
      </c>
      <c r="N64" s="63" t="str">
        <f t="shared" si="9"/>
        <v/>
      </c>
      <c r="O64" s="63" t="str">
        <f t="shared" si="9"/>
        <v/>
      </c>
      <c r="P64" s="63" t="str">
        <f t="shared" si="9"/>
        <v/>
      </c>
      <c r="Q64" s="63" t="str">
        <f t="shared" si="9"/>
        <v/>
      </c>
      <c r="R64" s="63" t="str">
        <f t="shared" si="9"/>
        <v/>
      </c>
      <c r="S64" s="63" t="str">
        <f t="shared" si="9"/>
        <v/>
      </c>
      <c r="T64" s="63" t="str">
        <f t="shared" si="9"/>
        <v/>
      </c>
      <c r="U64" s="63" t="str">
        <f t="shared" si="9"/>
        <v/>
      </c>
      <c r="V64" s="63" t="str">
        <f t="shared" si="9"/>
        <v/>
      </c>
      <c r="W64" s="63" t="str">
        <f t="shared" si="9"/>
        <v/>
      </c>
      <c r="X64" s="63" t="str">
        <f t="shared" si="9"/>
        <v/>
      </c>
      <c r="Y64" s="63" t="str">
        <f t="shared" si="9"/>
        <v/>
      </c>
      <c r="Z64" s="64" t="str">
        <f t="shared" si="9"/>
        <v/>
      </c>
      <c r="AA64" s="65" t="str">
        <f t="shared" si="9"/>
        <v/>
      </c>
      <c r="AC64" s="65" t="str">
        <f>IF(AC2=" ","",AC63/COUNTA(AC3:AC62)*100)</f>
        <v/>
      </c>
      <c r="AE64" s="65" t="str">
        <f>IF(AE2=" ","",AE63/COUNTA(AE3:AE62)*100)</f>
        <v/>
      </c>
      <c r="AG64" s="65" t="str">
        <f>IF(AG2=" ","",AG63/COUNTA(AG3:AG62)*100)</f>
        <v/>
      </c>
      <c r="AI64" s="65" t="str">
        <f>IF(AI2=" ","",AI63/COUNTA(AI3:AI62)*100)</f>
        <v/>
      </c>
      <c r="AK64" s="65" t="str">
        <f>IF(AK2=" ","",AK63/COUNTA(AK3:AK62)*100)</f>
        <v/>
      </c>
      <c r="AM64" s="65" t="str">
        <f>IF(AM2=" ","",AM63/COUNTA(AM3:AM62)*100)</f>
        <v/>
      </c>
      <c r="AO64" s="65" t="str">
        <f>IF(AO2=" ","",AO63/COUNTA(AO3:AO62)*100)</f>
        <v/>
      </c>
    </row>
  </sheetData>
  <sheetProtection sort="0"/>
  <mergeCells count="9">
    <mergeCell ref="AA1:AB1"/>
    <mergeCell ref="AC1:AD1"/>
    <mergeCell ref="AR1:AU1"/>
    <mergeCell ref="AE1:AF1"/>
    <mergeCell ref="AO1:AP1"/>
    <mergeCell ref="AG1:AH1"/>
    <mergeCell ref="AM1:AN1"/>
    <mergeCell ref="AI1:AJ1"/>
    <mergeCell ref="AK1:AL1"/>
  </mergeCells>
  <phoneticPr fontId="0" type="noConversion"/>
  <conditionalFormatting sqref="G3:G62">
    <cfRule type="cellIs" dxfId="235" priority="1" stopIfTrue="1" operator="equal">
      <formula>$G$2</formula>
    </cfRule>
    <cfRule type="cellIs" dxfId="234" priority="2" stopIfTrue="1" operator="notEqual">
      <formula>$G$2</formula>
    </cfRule>
  </conditionalFormatting>
  <conditionalFormatting sqref="H3:H62">
    <cfRule type="cellIs" dxfId="233" priority="3" stopIfTrue="1" operator="equal">
      <formula>$H$2</formula>
    </cfRule>
    <cfRule type="cellIs" dxfId="232" priority="4" stopIfTrue="1" operator="notEqual">
      <formula>$H$2</formula>
    </cfRule>
  </conditionalFormatting>
  <conditionalFormatting sqref="I3:I62">
    <cfRule type="cellIs" dxfId="231" priority="5" stopIfTrue="1" operator="equal">
      <formula>$I$2</formula>
    </cfRule>
    <cfRule type="cellIs" dxfId="230" priority="6" stopIfTrue="1" operator="notEqual">
      <formula>$I$2</formula>
    </cfRule>
  </conditionalFormatting>
  <conditionalFormatting sqref="J3:J62">
    <cfRule type="cellIs" dxfId="229" priority="7" stopIfTrue="1" operator="equal">
      <formula>$J$2</formula>
    </cfRule>
    <cfRule type="cellIs" dxfId="228" priority="8" stopIfTrue="1" operator="notEqual">
      <formula>$J$2</formula>
    </cfRule>
  </conditionalFormatting>
  <conditionalFormatting sqref="K3:K62">
    <cfRule type="cellIs" dxfId="227" priority="9" stopIfTrue="1" operator="equal">
      <formula>$K$2</formula>
    </cfRule>
    <cfRule type="cellIs" dxfId="226" priority="10" stopIfTrue="1" operator="notEqual">
      <formula>$K$2</formula>
    </cfRule>
  </conditionalFormatting>
  <conditionalFormatting sqref="L3:L62">
    <cfRule type="cellIs" dxfId="225" priority="11" stopIfTrue="1" operator="equal">
      <formula>$L$2</formula>
    </cfRule>
    <cfRule type="cellIs" dxfId="224" priority="12" stopIfTrue="1" operator="notEqual">
      <formula>$L$2</formula>
    </cfRule>
  </conditionalFormatting>
  <conditionalFormatting sqref="M3:M62">
    <cfRule type="cellIs" dxfId="223" priority="13" stopIfTrue="1" operator="equal">
      <formula>$M$2</formula>
    </cfRule>
    <cfRule type="cellIs" dxfId="222" priority="14" stopIfTrue="1" operator="notEqual">
      <formula>$M$2</formula>
    </cfRule>
  </conditionalFormatting>
  <conditionalFormatting sqref="N3:N62">
    <cfRule type="cellIs" dxfId="221" priority="15" stopIfTrue="1" operator="equal">
      <formula>$N$2</formula>
    </cfRule>
    <cfRule type="cellIs" dxfId="220" priority="16" stopIfTrue="1" operator="notEqual">
      <formula>$N$2</formula>
    </cfRule>
  </conditionalFormatting>
  <conditionalFormatting sqref="O3:O62">
    <cfRule type="cellIs" dxfId="219" priority="17" stopIfTrue="1" operator="equal">
      <formula>$O$2</formula>
    </cfRule>
    <cfRule type="cellIs" dxfId="218" priority="18" stopIfTrue="1" operator="notEqual">
      <formula>$O$2</formula>
    </cfRule>
  </conditionalFormatting>
  <conditionalFormatting sqref="P3:P62">
    <cfRule type="cellIs" dxfId="217" priority="19" stopIfTrue="1" operator="equal">
      <formula>$P$2</formula>
    </cfRule>
    <cfRule type="cellIs" dxfId="216" priority="20" stopIfTrue="1" operator="notEqual">
      <formula>$P$2</formula>
    </cfRule>
  </conditionalFormatting>
  <conditionalFormatting sqref="Q3:Q62">
    <cfRule type="cellIs" dxfId="215" priority="21" stopIfTrue="1" operator="equal">
      <formula>$Q$2</formula>
    </cfRule>
    <cfRule type="cellIs" dxfId="214" priority="22" stopIfTrue="1" operator="notEqual">
      <formula>$Q$2</formula>
    </cfRule>
  </conditionalFormatting>
  <conditionalFormatting sqref="R3:R62">
    <cfRule type="cellIs" dxfId="213" priority="23" stopIfTrue="1" operator="equal">
      <formula>$R$2</formula>
    </cfRule>
    <cfRule type="cellIs" dxfId="212" priority="24" stopIfTrue="1" operator="notEqual">
      <formula>$R$2</formula>
    </cfRule>
  </conditionalFormatting>
  <conditionalFormatting sqref="S3:S62">
    <cfRule type="cellIs" dxfId="211" priority="25" stopIfTrue="1" operator="equal">
      <formula>$S$2</formula>
    </cfRule>
    <cfRule type="cellIs" dxfId="210" priority="26" stopIfTrue="1" operator="notEqual">
      <formula>$S$2</formula>
    </cfRule>
  </conditionalFormatting>
  <conditionalFormatting sqref="T3:T62">
    <cfRule type="cellIs" dxfId="209" priority="27" stopIfTrue="1" operator="equal">
      <formula>$T$2</formula>
    </cfRule>
    <cfRule type="cellIs" dxfId="208" priority="28" stopIfTrue="1" operator="notEqual">
      <formula>$T$2</formula>
    </cfRule>
  </conditionalFormatting>
  <conditionalFormatting sqref="U3:U62">
    <cfRule type="cellIs" dxfId="207" priority="29" stopIfTrue="1" operator="equal">
      <formula>$U$2</formula>
    </cfRule>
    <cfRule type="cellIs" dxfId="206" priority="30" stopIfTrue="1" operator="notEqual">
      <formula>$U$2</formula>
    </cfRule>
  </conditionalFormatting>
  <conditionalFormatting sqref="V3:V62">
    <cfRule type="cellIs" dxfId="205" priority="31" stopIfTrue="1" operator="equal">
      <formula>$V$2</formula>
    </cfRule>
    <cfRule type="cellIs" dxfId="204" priority="32" stopIfTrue="1" operator="notEqual">
      <formula>$V$2</formula>
    </cfRule>
  </conditionalFormatting>
  <conditionalFormatting sqref="W3:W62">
    <cfRule type="cellIs" dxfId="203" priority="33" stopIfTrue="1" operator="equal">
      <formula>$W$2</formula>
    </cfRule>
    <cfRule type="cellIs" dxfId="202" priority="34" stopIfTrue="1" operator="notEqual">
      <formula>$W$2</formula>
    </cfRule>
  </conditionalFormatting>
  <conditionalFormatting sqref="X3:X62">
    <cfRule type="cellIs" dxfId="201" priority="35" stopIfTrue="1" operator="equal">
      <formula>$X$2</formula>
    </cfRule>
    <cfRule type="cellIs" dxfId="200" priority="36" stopIfTrue="1" operator="notEqual">
      <formula>$X$2</formula>
    </cfRule>
  </conditionalFormatting>
  <conditionalFormatting sqref="Y3:Y62">
    <cfRule type="cellIs" dxfId="199" priority="37" stopIfTrue="1" operator="equal">
      <formula>$Y$2</formula>
    </cfRule>
    <cfRule type="cellIs" dxfId="198" priority="38" stopIfTrue="1" operator="notEqual">
      <formula>$Y$2</formula>
    </cfRule>
  </conditionalFormatting>
  <conditionalFormatting sqref="Z3:Z62">
    <cfRule type="cellIs" dxfId="197" priority="39" stopIfTrue="1" operator="equal">
      <formula>$Z$2</formula>
    </cfRule>
    <cfRule type="cellIs" dxfId="196" priority="40" stopIfTrue="1" operator="notEqual">
      <formula>$Z$2</formula>
    </cfRule>
  </conditionalFormatting>
  <conditionalFormatting sqref="AA3:AA62">
    <cfRule type="cellIs" dxfId="195" priority="41" stopIfTrue="1" operator="equal">
      <formula>$AA$2</formula>
    </cfRule>
    <cfRule type="cellIs" dxfId="194" priority="42" stopIfTrue="1" operator="notEqual">
      <formula>$AA$2</formula>
    </cfRule>
  </conditionalFormatting>
  <conditionalFormatting sqref="AC3:AC62">
    <cfRule type="cellIs" dxfId="193" priority="43" stopIfTrue="1" operator="equal">
      <formula>$AC$2</formula>
    </cfRule>
    <cfRule type="cellIs" dxfId="192" priority="44" stopIfTrue="1" operator="notEqual">
      <formula>$AC$2</formula>
    </cfRule>
  </conditionalFormatting>
  <conditionalFormatting sqref="AE3:AE62">
    <cfRule type="cellIs" dxfId="191" priority="45" stopIfTrue="1" operator="equal">
      <formula>$AE$2</formula>
    </cfRule>
    <cfRule type="cellIs" dxfId="190" priority="46" stopIfTrue="1" operator="notEqual">
      <formula>$AE$2</formula>
    </cfRule>
  </conditionalFormatting>
  <conditionalFormatting sqref="AO3:AO62">
    <cfRule type="cellIs" dxfId="189" priority="47" stopIfTrue="1" operator="equal">
      <formula>$AO$2</formula>
    </cfRule>
    <cfRule type="cellIs" dxfId="188" priority="48" stopIfTrue="1" operator="notEqual">
      <formula>$AO$2</formula>
    </cfRule>
  </conditionalFormatting>
  <conditionalFormatting sqref="AG3:AG62">
    <cfRule type="cellIs" dxfId="187" priority="49" stopIfTrue="1" operator="equal">
      <formula>$AG$2</formula>
    </cfRule>
    <cfRule type="cellIs" dxfId="186" priority="50" stopIfTrue="1" operator="notEqual">
      <formula>$AG$2</formula>
    </cfRule>
  </conditionalFormatting>
  <conditionalFormatting sqref="AI3:AI62">
    <cfRule type="cellIs" dxfId="185" priority="51" stopIfTrue="1" operator="equal">
      <formula>$AI$2</formula>
    </cfRule>
    <cfRule type="cellIs" dxfId="184" priority="52" stopIfTrue="1" operator="notEqual">
      <formula>$AI$2</formula>
    </cfRule>
  </conditionalFormatting>
  <conditionalFormatting sqref="AK3:AK62">
    <cfRule type="cellIs" dxfId="183" priority="53" stopIfTrue="1" operator="equal">
      <formula>$AK$2</formula>
    </cfRule>
    <cfRule type="cellIs" dxfId="182" priority="54" stopIfTrue="1" operator="notEqual">
      <formula>$AK$2</formula>
    </cfRule>
  </conditionalFormatting>
  <conditionalFormatting sqref="AM3:AM62">
    <cfRule type="cellIs" dxfId="181" priority="55" stopIfTrue="1" operator="equal">
      <formula>$AM$2</formula>
    </cfRule>
    <cfRule type="cellIs" dxfId="180" priority="56" stopIfTrue="1" operator="notEqual">
      <formula>$AM$2</formula>
    </cfRule>
  </conditionalFormatting>
  <printOptions horizontalCentered="1"/>
  <pageMargins left="0.78740157480314965" right="0.78740157480314965" top="0.98425196850393704" bottom="0.59055118110236227" header="0.51181102362204722" footer="0.39370078740157483"/>
  <pageSetup paperSize="9" scale="59" orientation="landscape" horizontalDpi="300" verticalDpi="300" r:id="rId1"/>
  <headerFooter alignWithMargins="0">
    <oddHeader>&amp;C&amp;"Arial,Fet"&amp;16XXXs nationella tävling i PreO&amp;"Arial,Normal"&amp;10
&amp;"Arial,Fet"&amp;14xxxdagen den xx xxx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  <pageSetUpPr fitToPage="1"/>
  </sheetPr>
  <dimension ref="A1:AN79"/>
  <sheetViews>
    <sheetView tabSelected="1" zoomScale="83" zoomScaleNormal="83" workbookViewId="0">
      <selection activeCell="AO8" sqref="AO8"/>
    </sheetView>
  </sheetViews>
  <sheetFormatPr defaultRowHeight="12.75"/>
  <cols>
    <col min="1" max="1" width="3.140625" style="50" customWidth="1"/>
    <col min="2" max="2" width="3.140625" style="50" hidden="1" customWidth="1"/>
    <col min="3" max="3" width="4.7109375" style="94" customWidth="1"/>
    <col min="4" max="4" width="5.7109375" style="50" bestFit="1" customWidth="1"/>
    <col min="5" max="5" width="20.7109375" style="60" customWidth="1"/>
    <col min="6" max="6" width="24.85546875" style="59" customWidth="1"/>
    <col min="7" max="8" width="4.42578125" style="50" customWidth="1"/>
    <col min="9" max="9" width="3.7109375" style="50" customWidth="1"/>
    <col min="10" max="10" width="4.5703125" style="50" customWidth="1"/>
    <col min="11" max="11" width="3.7109375" style="50" customWidth="1"/>
    <col min="12" max="12" width="4.42578125" style="50" customWidth="1"/>
    <col min="13" max="13" width="3.7109375" style="50" customWidth="1"/>
    <col min="14" max="14" width="4" style="50" customWidth="1"/>
    <col min="15" max="15" width="3.7109375" style="50" customWidth="1"/>
    <col min="16" max="16" width="4.42578125" style="50" customWidth="1"/>
    <col min="17" max="18" width="3.7109375" style="50" customWidth="1"/>
    <col min="19" max="19" width="4.28515625" style="50" customWidth="1"/>
    <col min="20" max="20" width="4.42578125" style="50" customWidth="1"/>
    <col min="21" max="21" width="4" style="50" customWidth="1"/>
    <col min="22" max="22" width="4.42578125" style="50" customWidth="1"/>
    <col min="23" max="23" width="3.7109375" style="50" customWidth="1"/>
    <col min="24" max="24" width="3.85546875" style="50" customWidth="1"/>
    <col min="25" max="25" width="4.42578125" style="50" customWidth="1"/>
    <col min="26" max="26" width="3.7109375" style="50" customWidth="1"/>
    <col min="27" max="28" width="4.7109375" style="50" customWidth="1"/>
    <col min="29" max="29" width="3.7109375" style="50" customWidth="1"/>
    <col min="30" max="30" width="4.7109375" style="50" customWidth="1"/>
    <col min="31" max="31" width="3.7109375" style="50" hidden="1" customWidth="1"/>
    <col min="32" max="32" width="4.7109375" style="50" hidden="1" customWidth="1"/>
    <col min="33" max="33" width="3.7109375" style="50" hidden="1" customWidth="1"/>
    <col min="34" max="34" width="4.7109375" style="50" hidden="1" customWidth="1"/>
    <col min="35" max="35" width="4.7109375" style="50" customWidth="1"/>
    <col min="36" max="36" width="6.7109375" style="50" customWidth="1"/>
    <col min="37" max="37" width="6.7109375" style="50" hidden="1" customWidth="1"/>
    <col min="38" max="38" width="4.7109375" style="50" customWidth="1"/>
    <col min="39" max="39" width="8.7109375" style="50" customWidth="1"/>
    <col min="40" max="16384" width="9.140625" style="59"/>
  </cols>
  <sheetData>
    <row r="1" spans="1:40" s="79" customFormat="1" ht="13.5" thickBot="1">
      <c r="A1" s="109">
        <v>0</v>
      </c>
      <c r="B1" s="44"/>
      <c r="C1" s="71"/>
      <c r="D1" s="44"/>
      <c r="E1" s="72" t="s">
        <v>158</v>
      </c>
      <c r="F1" s="73" t="s">
        <v>0</v>
      </c>
      <c r="G1" s="74">
        <v>1</v>
      </c>
      <c r="H1" s="75">
        <v>2</v>
      </c>
      <c r="I1" s="75">
        <v>3</v>
      </c>
      <c r="J1" s="75">
        <v>4</v>
      </c>
      <c r="K1" s="75">
        <v>5</v>
      </c>
      <c r="L1" s="75">
        <v>6</v>
      </c>
      <c r="M1" s="75">
        <v>7</v>
      </c>
      <c r="N1" s="75">
        <v>8</v>
      </c>
      <c r="O1" s="75">
        <v>9</v>
      </c>
      <c r="P1" s="75">
        <v>10</v>
      </c>
      <c r="Q1" s="75">
        <v>11</v>
      </c>
      <c r="R1" s="75">
        <v>12</v>
      </c>
      <c r="S1" s="75">
        <v>13</v>
      </c>
      <c r="T1" s="75">
        <v>14</v>
      </c>
      <c r="U1" s="75">
        <v>15</v>
      </c>
      <c r="V1" s="75">
        <v>16</v>
      </c>
      <c r="W1" s="75">
        <v>17</v>
      </c>
      <c r="X1" s="75">
        <v>18</v>
      </c>
      <c r="Y1" s="75">
        <v>19</v>
      </c>
      <c r="Z1" s="76">
        <v>20</v>
      </c>
      <c r="AA1" s="121" t="s">
        <v>1</v>
      </c>
      <c r="AB1" s="122"/>
      <c r="AC1" s="121" t="s">
        <v>2</v>
      </c>
      <c r="AD1" s="123"/>
      <c r="AE1" s="121" t="s">
        <v>99</v>
      </c>
      <c r="AF1" s="122"/>
      <c r="AG1" s="121" t="s">
        <v>100</v>
      </c>
      <c r="AH1" s="123"/>
      <c r="AI1" s="77" t="s">
        <v>91</v>
      </c>
      <c r="AJ1" s="124" t="s">
        <v>4</v>
      </c>
      <c r="AK1" s="125"/>
      <c r="AL1" s="125"/>
      <c r="AM1" s="126"/>
      <c r="AN1" s="78"/>
    </row>
    <row r="2" spans="1:40" s="79" customFormat="1" ht="13.5" thickBot="1">
      <c r="A2" s="111">
        <v>60</v>
      </c>
      <c r="B2" s="45"/>
      <c r="C2" s="80" t="s">
        <v>11</v>
      </c>
      <c r="D2" s="51" t="s">
        <v>88</v>
      </c>
      <c r="E2" s="81" t="s">
        <v>9</v>
      </c>
      <c r="F2" s="82" t="s">
        <v>10</v>
      </c>
      <c r="G2" s="66" t="s">
        <v>484</v>
      </c>
      <c r="H2" s="83" t="s">
        <v>485</v>
      </c>
      <c r="I2" s="83" t="s">
        <v>486</v>
      </c>
      <c r="J2" s="83" t="s">
        <v>487</v>
      </c>
      <c r="K2" s="83" t="s">
        <v>484</v>
      </c>
      <c r="L2" s="83" t="s">
        <v>487</v>
      </c>
      <c r="M2" s="83" t="s">
        <v>484</v>
      </c>
      <c r="N2" s="83" t="s">
        <v>484</v>
      </c>
      <c r="O2" s="83" t="s">
        <v>484</v>
      </c>
      <c r="P2" s="83" t="s">
        <v>487</v>
      </c>
      <c r="Q2" s="83" t="s">
        <v>484</v>
      </c>
      <c r="R2" s="83" t="s">
        <v>488</v>
      </c>
      <c r="S2" s="83" t="s">
        <v>484</v>
      </c>
      <c r="T2" s="83" t="s">
        <v>488</v>
      </c>
      <c r="U2" s="83" t="s">
        <v>484</v>
      </c>
      <c r="V2" s="83" t="s">
        <v>487</v>
      </c>
      <c r="W2" s="83" t="s">
        <v>488</v>
      </c>
      <c r="X2" s="83" t="s">
        <v>484</v>
      </c>
      <c r="Y2" s="83" t="s">
        <v>487</v>
      </c>
      <c r="Z2" s="84" t="s">
        <v>484</v>
      </c>
      <c r="AA2" s="66" t="s">
        <v>485</v>
      </c>
      <c r="AB2" s="84" t="s">
        <v>3</v>
      </c>
      <c r="AC2" s="66" t="s">
        <v>488</v>
      </c>
      <c r="AD2" s="67" t="s">
        <v>3</v>
      </c>
      <c r="AE2" s="66" t="s">
        <v>6</v>
      </c>
      <c r="AF2" s="84" t="s">
        <v>3</v>
      </c>
      <c r="AG2" s="66" t="s">
        <v>6</v>
      </c>
      <c r="AH2" s="67" t="s">
        <v>3</v>
      </c>
      <c r="AI2" s="85" t="s">
        <v>92</v>
      </c>
      <c r="AJ2" s="66" t="s">
        <v>5</v>
      </c>
      <c r="AK2" s="95"/>
      <c r="AL2" s="67" t="s">
        <v>3</v>
      </c>
      <c r="AM2" s="68" t="s">
        <v>89</v>
      </c>
      <c r="AN2" s="78"/>
    </row>
    <row r="3" spans="1:40">
      <c r="A3" s="46">
        <f t="shared" ref="A3:A34" ca="1" si="0">IF(AND(AJ3=AJ2,AL3=AL2),A2,CELL("rad",A3)-2)</f>
        <v>1</v>
      </c>
      <c r="B3" s="47">
        <f ca="1">IF(AND(AJ3=AJ2,AL3=AL2),B2,CELL("rad",B3)-2-COUNTIF(C$2:C2,"---"))</f>
        <v>1</v>
      </c>
      <c r="C3" s="88">
        <v>3</v>
      </c>
      <c r="D3" s="52">
        <f>IF(C3="--",15,IF(C3="---","",IF(C3,VLOOKUP(C3,'Rankinglista 2012'!A:G,7),"")))</f>
        <v>0.36</v>
      </c>
      <c r="E3" s="86" t="str">
        <f>IF(ISNUMBER(C3),VLOOKUP(C3,'Rankinglista 2012'!A:G,4),"")</f>
        <v>Martin Fredholm</v>
      </c>
      <c r="F3" s="87" t="str">
        <f>IF(ISNUMBER(C3),VLOOKUP(C3,'Rankinglista 2012'!A:G,5),"")</f>
        <v>OK Linné</v>
      </c>
      <c r="G3" s="48" t="s">
        <v>484</v>
      </c>
      <c r="H3" s="89" t="s">
        <v>485</v>
      </c>
      <c r="I3" s="89" t="s">
        <v>486</v>
      </c>
      <c r="J3" s="89" t="s">
        <v>487</v>
      </c>
      <c r="K3" s="89" t="s">
        <v>484</v>
      </c>
      <c r="L3" s="89" t="s">
        <v>487</v>
      </c>
      <c r="M3" s="89" t="s">
        <v>484</v>
      </c>
      <c r="N3" s="89" t="s">
        <v>484</v>
      </c>
      <c r="O3" s="89" t="s">
        <v>484</v>
      </c>
      <c r="P3" s="89" t="s">
        <v>487</v>
      </c>
      <c r="Q3" s="89" t="s">
        <v>484</v>
      </c>
      <c r="R3" s="89" t="s">
        <v>488</v>
      </c>
      <c r="S3" s="89" t="s">
        <v>484</v>
      </c>
      <c r="T3" s="89" t="s">
        <v>488</v>
      </c>
      <c r="U3" s="89" t="s">
        <v>484</v>
      </c>
      <c r="V3" s="89" t="s">
        <v>487</v>
      </c>
      <c r="W3" s="89" t="s">
        <v>488</v>
      </c>
      <c r="X3" s="89" t="s">
        <v>484</v>
      </c>
      <c r="Y3" s="89" t="s">
        <v>487</v>
      </c>
      <c r="Z3" s="90" t="s">
        <v>484</v>
      </c>
      <c r="AA3" s="48" t="s">
        <v>485</v>
      </c>
      <c r="AB3" s="91">
        <v>0</v>
      </c>
      <c r="AC3" s="48" t="s">
        <v>488</v>
      </c>
      <c r="AD3" s="90">
        <v>11</v>
      </c>
      <c r="AE3" s="48"/>
      <c r="AF3" s="91"/>
      <c r="AG3" s="48"/>
      <c r="AH3" s="90"/>
      <c r="AI3" s="92"/>
      <c r="AJ3" s="46">
        <f t="shared" ref="AJ3:AJ34" si="1">IF(C3="","",MAX(SUM(IF(G3=G$2,1,0)+IF(H3=H$2,1,0)+IF(I3=I$2,1,0)+IF(J3=J$2,1,0)+IF(K3=K$2,1,0)+IF(L3=L$2,1,0)+IF(M3=M$2,1,0)+IF(N3=N$2,1,0)+IF(O3=O$2,1,0)+IF(P3=P$2,1,0)+IF(Q3=Q$2,1,0)+IF(R3=R$2,1,0)+IF(S3=S$2,1,0)+IF(T3=T$2,1,0)+IF(U3=U$2,1,0)+IF(V3=V$2,1,0)+IF(W3=W$2,1,0)+IF(X3=X$2,1,0)+IF(Y3=Y$2,1,0)+IF(Z3=Z$2,1,0)+IF(AA3=AA$2,$A$1,0)+IF(AC3=AC$2,$A$1,0)+IF(AE3=AE$2,$A$1,0)+IF(AG3=AG$2,$A$1,0)-ABS(AI3)),0))</f>
        <v>20</v>
      </c>
      <c r="AK3" s="96">
        <f t="shared" ref="AK3:AK34" si="2">IF(OR(C3="",C3="---"),"",AJ3)</f>
        <v>20</v>
      </c>
      <c r="AL3" s="69">
        <f t="shared" ref="AL3:AL34" si="3">IF(C3="","",SUM(IF(ISNUMBER(AB3),IF(AA3=AA$2,AB3,AB3+$A$2),0),IF(ISNUMBER(AD3),IF(AC3=AC$2,AD3,AD3+$A$2),0),IF(ISNUMBER(AF3),IF(AE3=AE$2,AF3,AF3+$A$2),0),IF(ISNUMBER(AH3),IF(AG3=AG$2,AH3,AH3+$A$2),0)))</f>
        <v>11</v>
      </c>
      <c r="AM3" s="70">
        <f t="shared" ref="AM3:AM34" ca="1" si="4">IF(OR(AJ3=0,AJ3="",D$79="",D3=""),"",(E$79-AJ3)+D$79+(B3-1)*0.1)</f>
        <v>0.6412500000000001</v>
      </c>
      <c r="AN3" s="99"/>
    </row>
    <row r="4" spans="1:40">
      <c r="A4" s="46">
        <f t="shared" ca="1" si="0"/>
        <v>2</v>
      </c>
      <c r="B4" s="47">
        <f ca="1">IF(AND(AJ4=AJ3,AL4=AL3),B3,CELL("rad",B4)-2-COUNTIF(C$2:C3,"---"))</f>
        <v>2</v>
      </c>
      <c r="C4" s="88">
        <v>136</v>
      </c>
      <c r="D4" s="52">
        <f>IF(C4="--",15,IF(C4="---","",IF(C4,VLOOKUP(C4,'Rankinglista 2012'!A:G,7),"")))</f>
        <v>13.2</v>
      </c>
      <c r="E4" s="86" t="str">
        <f>IF(ISNUMBER(C4),VLOOKUP(C4,'Rankinglista 2012'!A:G,4),"")</f>
        <v>Magnus Sterner</v>
      </c>
      <c r="F4" s="87" t="str">
        <f>IF(ISNUMBER(C4),VLOOKUP(C4,'Rankinglista 2012'!A:G,5),"")</f>
        <v>Strängnäs Malmby OL</v>
      </c>
      <c r="G4" s="117" t="s">
        <v>484</v>
      </c>
      <c r="H4" s="118" t="s">
        <v>485</v>
      </c>
      <c r="I4" s="118" t="s">
        <v>486</v>
      </c>
      <c r="J4" s="118" t="s">
        <v>487</v>
      </c>
      <c r="K4" s="118" t="s">
        <v>484</v>
      </c>
      <c r="L4" s="118" t="s">
        <v>487</v>
      </c>
      <c r="M4" s="118" t="s">
        <v>484</v>
      </c>
      <c r="N4" s="118" t="s">
        <v>484</v>
      </c>
      <c r="O4" s="118" t="s">
        <v>484</v>
      </c>
      <c r="P4" s="118" t="s">
        <v>487</v>
      </c>
      <c r="Q4" s="118" t="s">
        <v>484</v>
      </c>
      <c r="R4" s="118" t="s">
        <v>488</v>
      </c>
      <c r="S4" s="118" t="s">
        <v>484</v>
      </c>
      <c r="T4" s="118" t="s">
        <v>488</v>
      </c>
      <c r="U4" s="118" t="s">
        <v>484</v>
      </c>
      <c r="V4" s="118" t="s">
        <v>487</v>
      </c>
      <c r="W4" s="118" t="s">
        <v>488</v>
      </c>
      <c r="X4" s="118" t="s">
        <v>484</v>
      </c>
      <c r="Y4" s="118" t="s">
        <v>487</v>
      </c>
      <c r="Z4" s="119" t="s">
        <v>484</v>
      </c>
      <c r="AA4" s="117" t="s">
        <v>485</v>
      </c>
      <c r="AB4" s="91">
        <v>0</v>
      </c>
      <c r="AC4" s="117" t="s">
        <v>488</v>
      </c>
      <c r="AD4" s="90">
        <v>12</v>
      </c>
      <c r="AE4" s="48"/>
      <c r="AF4" s="91"/>
      <c r="AG4" s="48"/>
      <c r="AH4" s="90"/>
      <c r="AI4" s="92"/>
      <c r="AJ4" s="46">
        <f t="shared" si="1"/>
        <v>20</v>
      </c>
      <c r="AK4" s="96">
        <f t="shared" si="2"/>
        <v>20</v>
      </c>
      <c r="AL4" s="69">
        <f t="shared" si="3"/>
        <v>12</v>
      </c>
      <c r="AM4" s="70">
        <f t="shared" ca="1" si="4"/>
        <v>0.74125000000000008</v>
      </c>
      <c r="AN4" s="99"/>
    </row>
    <row r="5" spans="1:40">
      <c r="A5" s="46">
        <f t="shared" ca="1" si="0"/>
        <v>3</v>
      </c>
      <c r="B5" s="47">
        <f ca="1">IF(AND(AJ5=AJ4,AL5=AL4),B4,CELL("rad",B5)-2-COUNTIF(C$2:C4,"---"))</f>
        <v>3</v>
      </c>
      <c r="C5" s="88">
        <v>13</v>
      </c>
      <c r="D5" s="52">
        <f>IF(C5="--",15,IF(C5="---","",IF(C5,VLOOKUP(C5,'Rankinglista 2012'!A:G,7),"")))</f>
        <v>1.2</v>
      </c>
      <c r="E5" s="86" t="str">
        <f>IF(ISNUMBER(C5),VLOOKUP(C5,'Rankinglista 2012'!A:G,4),"")</f>
        <v>Rolf Karlsson</v>
      </c>
      <c r="F5" s="87" t="str">
        <f>IF(ISNUMBER(C5),VLOOKUP(C5,'Rankinglista 2012'!A:G,5),"")</f>
        <v>Rehns BK</v>
      </c>
      <c r="G5" s="48" t="s">
        <v>484</v>
      </c>
      <c r="H5" s="89" t="s">
        <v>485</v>
      </c>
      <c r="I5" s="89" t="s">
        <v>486</v>
      </c>
      <c r="J5" s="89" t="s">
        <v>487</v>
      </c>
      <c r="K5" s="89" t="s">
        <v>484</v>
      </c>
      <c r="L5" s="89" t="s">
        <v>487</v>
      </c>
      <c r="M5" s="89" t="s">
        <v>484</v>
      </c>
      <c r="N5" s="89" t="s">
        <v>484</v>
      </c>
      <c r="O5" s="89" t="s">
        <v>484</v>
      </c>
      <c r="P5" s="89" t="s">
        <v>487</v>
      </c>
      <c r="Q5" s="89" t="s">
        <v>484</v>
      </c>
      <c r="R5" s="89" t="s">
        <v>488</v>
      </c>
      <c r="S5" s="89" t="s">
        <v>484</v>
      </c>
      <c r="T5" s="89" t="s">
        <v>488</v>
      </c>
      <c r="U5" s="89" t="s">
        <v>484</v>
      </c>
      <c r="V5" s="89" t="s">
        <v>487</v>
      </c>
      <c r="W5" s="89" t="s">
        <v>488</v>
      </c>
      <c r="X5" s="89" t="s">
        <v>484</v>
      </c>
      <c r="Y5" s="89" t="s">
        <v>487</v>
      </c>
      <c r="Z5" s="90" t="s">
        <v>484</v>
      </c>
      <c r="AA5" s="48" t="s">
        <v>485</v>
      </c>
      <c r="AB5" s="91">
        <v>0</v>
      </c>
      <c r="AC5" s="48" t="s">
        <v>488</v>
      </c>
      <c r="AD5" s="90">
        <v>19</v>
      </c>
      <c r="AE5" s="48"/>
      <c r="AF5" s="91"/>
      <c r="AG5" s="48"/>
      <c r="AH5" s="90"/>
      <c r="AI5" s="92"/>
      <c r="AJ5" s="46">
        <f t="shared" si="1"/>
        <v>20</v>
      </c>
      <c r="AK5" s="96">
        <f t="shared" si="2"/>
        <v>20</v>
      </c>
      <c r="AL5" s="69">
        <f t="shared" si="3"/>
        <v>19</v>
      </c>
      <c r="AM5" s="70">
        <f t="shared" ca="1" si="4"/>
        <v>0.84125000000000005</v>
      </c>
      <c r="AN5" s="99"/>
    </row>
    <row r="6" spans="1:40">
      <c r="A6" s="46">
        <f t="shared" ca="1" si="0"/>
        <v>4</v>
      </c>
      <c r="B6" s="47">
        <f ca="1">IF(AND(AJ6=AJ5,AL6=AL5),B5,CELL("rad",B6)-2-COUNTIF(C$2:C5,"---"))</f>
        <v>4</v>
      </c>
      <c r="C6" s="88">
        <v>7</v>
      </c>
      <c r="D6" s="52">
        <f>IF(C6="--",15,IF(C6="---","",IF(C6,VLOOKUP(C6,'Rankinglista 2012'!A:G,7),"")))</f>
        <v>0.52</v>
      </c>
      <c r="E6" s="86" t="str">
        <f>IF(ISNUMBER(C6),VLOOKUP(C6,'Rankinglista 2012'!A:G,4),"")</f>
        <v>Jens Andersson</v>
      </c>
      <c r="F6" s="87" t="str">
        <f>IF(ISNUMBER(C6),VLOOKUP(C6,'Rankinglista 2012'!A:G,5),"")</f>
        <v>OK Roslagen</v>
      </c>
      <c r="G6" s="117" t="s">
        <v>484</v>
      </c>
      <c r="H6" s="118" t="s">
        <v>485</v>
      </c>
      <c r="I6" s="118" t="s">
        <v>486</v>
      </c>
      <c r="J6" s="118" t="s">
        <v>487</v>
      </c>
      <c r="K6" s="118" t="s">
        <v>484</v>
      </c>
      <c r="L6" s="118" t="s">
        <v>487</v>
      </c>
      <c r="M6" s="118" t="s">
        <v>484</v>
      </c>
      <c r="N6" s="118" t="s">
        <v>484</v>
      </c>
      <c r="O6" s="118" t="s">
        <v>484</v>
      </c>
      <c r="P6" s="118" t="s">
        <v>487</v>
      </c>
      <c r="Q6" s="118" t="s">
        <v>484</v>
      </c>
      <c r="R6" s="118" t="s">
        <v>488</v>
      </c>
      <c r="S6" s="118" t="s">
        <v>484</v>
      </c>
      <c r="T6" s="118" t="s">
        <v>488</v>
      </c>
      <c r="U6" s="118" t="s">
        <v>484</v>
      </c>
      <c r="V6" s="118" t="s">
        <v>487</v>
      </c>
      <c r="W6" s="118" t="s">
        <v>488</v>
      </c>
      <c r="X6" s="118" t="s">
        <v>484</v>
      </c>
      <c r="Y6" s="118" t="s">
        <v>487</v>
      </c>
      <c r="Z6" s="119" t="s">
        <v>484</v>
      </c>
      <c r="AA6" s="117" t="s">
        <v>485</v>
      </c>
      <c r="AB6" s="120"/>
      <c r="AC6" s="117" t="s">
        <v>488</v>
      </c>
      <c r="AD6" s="90">
        <v>26</v>
      </c>
      <c r="AE6" s="48"/>
      <c r="AF6" s="91"/>
      <c r="AG6" s="48"/>
      <c r="AH6" s="90"/>
      <c r="AI6" s="92"/>
      <c r="AJ6" s="46">
        <f t="shared" si="1"/>
        <v>20</v>
      </c>
      <c r="AK6" s="96">
        <f t="shared" si="2"/>
        <v>20</v>
      </c>
      <c r="AL6" s="69">
        <f t="shared" si="3"/>
        <v>26</v>
      </c>
      <c r="AM6" s="70">
        <f t="shared" ca="1" si="4"/>
        <v>0.94125000000000014</v>
      </c>
      <c r="AN6" s="99"/>
    </row>
    <row r="7" spans="1:40">
      <c r="A7" s="46">
        <f t="shared" ca="1" si="0"/>
        <v>5</v>
      </c>
      <c r="B7" s="47">
        <f ca="1">IF(AND(AJ7=AJ6,AL7=AL6),B6,CELL("rad",B7)-2-COUNTIF(C$2:C6,"---"))</f>
        <v>5</v>
      </c>
      <c r="C7" s="88">
        <v>11</v>
      </c>
      <c r="D7" s="52">
        <f>IF(C7="--",15,IF(C7="---","",IF(C7,VLOOKUP(C7,'Rankinglista 2012'!A:G,7),"")))</f>
        <v>0.83</v>
      </c>
      <c r="E7" s="86" t="str">
        <f>IF(ISNUMBER(C7),VLOOKUP(C7,'Rankinglista 2012'!A:G,4),"")</f>
        <v>Robert Jakobsson</v>
      </c>
      <c r="F7" s="87" t="str">
        <f>IF(ISNUMBER(C7),VLOOKUP(C7,'Rankinglista 2012'!A:G,5),"")</f>
        <v>Tidaholm SOK Sisu</v>
      </c>
      <c r="G7" s="117" t="s">
        <v>484</v>
      </c>
      <c r="H7" s="118" t="s">
        <v>485</v>
      </c>
      <c r="I7" s="118" t="s">
        <v>486</v>
      </c>
      <c r="J7" s="118" t="s">
        <v>487</v>
      </c>
      <c r="K7" s="118" t="s">
        <v>484</v>
      </c>
      <c r="L7" s="118" t="s">
        <v>487</v>
      </c>
      <c r="M7" s="118" t="s">
        <v>484</v>
      </c>
      <c r="N7" s="118" t="s">
        <v>484</v>
      </c>
      <c r="O7" s="118" t="s">
        <v>484</v>
      </c>
      <c r="P7" s="118" t="s">
        <v>487</v>
      </c>
      <c r="Q7" s="118" t="s">
        <v>484</v>
      </c>
      <c r="R7" s="118" t="s">
        <v>488</v>
      </c>
      <c r="S7" s="118" t="s">
        <v>484</v>
      </c>
      <c r="T7" s="118" t="s">
        <v>488</v>
      </c>
      <c r="U7" s="118" t="s">
        <v>484</v>
      </c>
      <c r="V7" s="118" t="s">
        <v>487</v>
      </c>
      <c r="W7" s="118" t="s">
        <v>488</v>
      </c>
      <c r="X7" s="118" t="s">
        <v>484</v>
      </c>
      <c r="Y7" s="118" t="s">
        <v>487</v>
      </c>
      <c r="Z7" s="119" t="s">
        <v>484</v>
      </c>
      <c r="AA7" s="117" t="s">
        <v>485</v>
      </c>
      <c r="AB7" s="91">
        <v>0</v>
      </c>
      <c r="AC7" s="117" t="s">
        <v>488</v>
      </c>
      <c r="AD7" s="90">
        <v>48</v>
      </c>
      <c r="AE7" s="48"/>
      <c r="AF7" s="91"/>
      <c r="AG7" s="48"/>
      <c r="AH7" s="90"/>
      <c r="AI7" s="92"/>
      <c r="AJ7" s="46">
        <f t="shared" si="1"/>
        <v>20</v>
      </c>
      <c r="AK7" s="96">
        <f t="shared" si="2"/>
        <v>20</v>
      </c>
      <c r="AL7" s="69">
        <f t="shared" si="3"/>
        <v>48</v>
      </c>
      <c r="AM7" s="70">
        <f t="shared" ca="1" si="4"/>
        <v>1.0412500000000002</v>
      </c>
      <c r="AN7" s="99"/>
    </row>
    <row r="8" spans="1:40">
      <c r="A8" s="46">
        <f t="shared" ca="1" si="0"/>
        <v>6</v>
      </c>
      <c r="B8" s="47">
        <f ca="1">IF(AND(AJ8=AJ7,AL8=AL7),B7,CELL("rad",B8)-2-COUNTIF(C$2:C7,"---"))</f>
        <v>6</v>
      </c>
      <c r="C8" s="88">
        <v>119</v>
      </c>
      <c r="D8" s="52">
        <f>IF(C8="--",15,IF(C8="---","",IF(C8,VLOOKUP(C8,'Rankinglista 2012'!A:G,7),"")))</f>
        <v>11.52</v>
      </c>
      <c r="E8" s="86" t="str">
        <f>IF(ISNUMBER(C8),VLOOKUP(C8,'Rankinglista 2012'!A:G,4),"")</f>
        <v>Lars Hansson</v>
      </c>
      <c r="F8" s="87" t="str">
        <f>IF(ISNUMBER(C8),VLOOKUP(C8,'Rankinglista 2012'!A:G,5),"")</f>
        <v>OK Rodhen</v>
      </c>
      <c r="G8" s="48" t="s">
        <v>484</v>
      </c>
      <c r="H8" s="89" t="s">
        <v>485</v>
      </c>
      <c r="I8" s="89" t="s">
        <v>487</v>
      </c>
      <c r="J8" s="89" t="s">
        <v>487</v>
      </c>
      <c r="K8" s="89" t="s">
        <v>484</v>
      </c>
      <c r="L8" s="89" t="s">
        <v>487</v>
      </c>
      <c r="M8" s="89" t="s">
        <v>484</v>
      </c>
      <c r="N8" s="89" t="s">
        <v>484</v>
      </c>
      <c r="O8" s="89" t="s">
        <v>484</v>
      </c>
      <c r="P8" s="89" t="s">
        <v>487</v>
      </c>
      <c r="Q8" s="89" t="s">
        <v>484</v>
      </c>
      <c r="R8" s="89" t="s">
        <v>488</v>
      </c>
      <c r="S8" s="89" t="s">
        <v>484</v>
      </c>
      <c r="T8" s="89" t="s">
        <v>488</v>
      </c>
      <c r="U8" s="89" t="s">
        <v>484</v>
      </c>
      <c r="V8" s="89" t="s">
        <v>487</v>
      </c>
      <c r="W8" s="89" t="s">
        <v>488</v>
      </c>
      <c r="X8" s="89" t="s">
        <v>484</v>
      </c>
      <c r="Y8" s="89" t="s">
        <v>487</v>
      </c>
      <c r="Z8" s="90" t="s">
        <v>484</v>
      </c>
      <c r="AA8" s="48" t="s">
        <v>485</v>
      </c>
      <c r="AB8" s="91">
        <v>0</v>
      </c>
      <c r="AC8" s="48" t="s">
        <v>488</v>
      </c>
      <c r="AD8" s="90">
        <v>12</v>
      </c>
      <c r="AE8" s="48"/>
      <c r="AF8" s="91"/>
      <c r="AG8" s="48"/>
      <c r="AH8" s="90"/>
      <c r="AI8" s="92"/>
      <c r="AJ8" s="46">
        <f t="shared" si="1"/>
        <v>19</v>
      </c>
      <c r="AK8" s="96">
        <f t="shared" si="2"/>
        <v>19</v>
      </c>
      <c r="AL8" s="69">
        <f t="shared" si="3"/>
        <v>12</v>
      </c>
      <c r="AM8" s="70">
        <f t="shared" ca="1" si="4"/>
        <v>2.1412500000000003</v>
      </c>
      <c r="AN8" s="99"/>
    </row>
    <row r="9" spans="1:40">
      <c r="A9" s="46">
        <f t="shared" ca="1" si="0"/>
        <v>7</v>
      </c>
      <c r="B9" s="47">
        <f ca="1">IF(AND(AJ9=AJ8,AL9=AL8),B8,CELL("rad",B9)-2-COUNTIF(C$2:C8,"---"))</f>
        <v>7</v>
      </c>
      <c r="C9" s="88">
        <v>29</v>
      </c>
      <c r="D9" s="52">
        <f>IF(C9="--",15,IF(C9="---","",IF(C9,VLOOKUP(C9,'Rankinglista 2012'!A:G,7),"")))</f>
        <v>2.4500000000000002</v>
      </c>
      <c r="E9" s="86" t="str">
        <f>IF(ISNUMBER(C9),VLOOKUP(C9,'Rankinglista 2012'!A:G,4),"")</f>
        <v>Ulf K. Rask</v>
      </c>
      <c r="F9" s="87" t="str">
        <f>IF(ISNUMBER(C9),VLOOKUP(C9,'Rankinglista 2012'!A:G,5),"")</f>
        <v>Sigtuna OK</v>
      </c>
      <c r="G9" s="117" t="s">
        <v>484</v>
      </c>
      <c r="H9" s="118" t="s">
        <v>485</v>
      </c>
      <c r="I9" s="118" t="s">
        <v>487</v>
      </c>
      <c r="J9" s="118" t="s">
        <v>487</v>
      </c>
      <c r="K9" s="118" t="s">
        <v>484</v>
      </c>
      <c r="L9" s="118" t="s">
        <v>487</v>
      </c>
      <c r="M9" s="118" t="s">
        <v>484</v>
      </c>
      <c r="N9" s="118" t="s">
        <v>484</v>
      </c>
      <c r="O9" s="118" t="s">
        <v>484</v>
      </c>
      <c r="P9" s="118" t="s">
        <v>487</v>
      </c>
      <c r="Q9" s="118" t="s">
        <v>484</v>
      </c>
      <c r="R9" s="118" t="s">
        <v>488</v>
      </c>
      <c r="S9" s="118" t="s">
        <v>484</v>
      </c>
      <c r="T9" s="118" t="s">
        <v>488</v>
      </c>
      <c r="U9" s="118" t="s">
        <v>484</v>
      </c>
      <c r="V9" s="118" t="s">
        <v>487</v>
      </c>
      <c r="W9" s="118" t="s">
        <v>488</v>
      </c>
      <c r="X9" s="118" t="s">
        <v>484</v>
      </c>
      <c r="Y9" s="118" t="s">
        <v>487</v>
      </c>
      <c r="Z9" s="119" t="s">
        <v>484</v>
      </c>
      <c r="AA9" s="117" t="s">
        <v>485</v>
      </c>
      <c r="AB9" s="91">
        <v>0</v>
      </c>
      <c r="AC9" s="117" t="s">
        <v>488</v>
      </c>
      <c r="AD9" s="90">
        <v>13</v>
      </c>
      <c r="AE9" s="48"/>
      <c r="AF9" s="91"/>
      <c r="AG9" s="48"/>
      <c r="AH9" s="90"/>
      <c r="AI9" s="92"/>
      <c r="AJ9" s="46">
        <f t="shared" si="1"/>
        <v>19</v>
      </c>
      <c r="AK9" s="96">
        <f t="shared" si="2"/>
        <v>19</v>
      </c>
      <c r="AL9" s="69">
        <f t="shared" si="3"/>
        <v>13</v>
      </c>
      <c r="AM9" s="70">
        <f t="shared" ca="1" si="4"/>
        <v>2.24125</v>
      </c>
      <c r="AN9" s="99"/>
    </row>
    <row r="10" spans="1:40">
      <c r="A10" s="46">
        <f t="shared" ca="1" si="0"/>
        <v>8</v>
      </c>
      <c r="B10" s="47">
        <f ca="1">IF(AND(AJ10=AJ9,AL10=AL9),B9,CELL("rad",B10)-2-COUNTIF(C$2:C9,"---"))</f>
        <v>8</v>
      </c>
      <c r="C10" s="88">
        <v>19</v>
      </c>
      <c r="D10" s="52">
        <f>IF(C10="--",15,IF(C10="---","",IF(C10,VLOOKUP(C10,'Rankinglista 2012'!A:G,7),"")))</f>
        <v>1.65</v>
      </c>
      <c r="E10" s="86" t="str">
        <f>IF(ISNUMBER(C10),VLOOKUP(C10,'Rankinglista 2012'!A:G,4),"")</f>
        <v>Rolf Karlsson</v>
      </c>
      <c r="F10" s="87" t="str">
        <f>IF(ISNUMBER(C10),VLOOKUP(C10,'Rankinglista 2012'!A:G,5),"")</f>
        <v>Hallstahammars OK</v>
      </c>
      <c r="G10" s="117" t="s">
        <v>484</v>
      </c>
      <c r="H10" s="118" t="s">
        <v>485</v>
      </c>
      <c r="I10" s="118" t="s">
        <v>486</v>
      </c>
      <c r="J10" s="118" t="s">
        <v>487</v>
      </c>
      <c r="K10" s="118" t="s">
        <v>484</v>
      </c>
      <c r="L10" s="118" t="s">
        <v>488</v>
      </c>
      <c r="M10" s="118" t="s">
        <v>484</v>
      </c>
      <c r="N10" s="118" t="s">
        <v>484</v>
      </c>
      <c r="O10" s="118" t="s">
        <v>484</v>
      </c>
      <c r="P10" s="118" t="s">
        <v>487</v>
      </c>
      <c r="Q10" s="118" t="s">
        <v>484</v>
      </c>
      <c r="R10" s="118" t="s">
        <v>488</v>
      </c>
      <c r="S10" s="118" t="s">
        <v>484</v>
      </c>
      <c r="T10" s="118" t="s">
        <v>488</v>
      </c>
      <c r="U10" s="118" t="s">
        <v>484</v>
      </c>
      <c r="V10" s="118" t="s">
        <v>487</v>
      </c>
      <c r="W10" s="118" t="s">
        <v>488</v>
      </c>
      <c r="X10" s="118" t="s">
        <v>484</v>
      </c>
      <c r="Y10" s="118" t="s">
        <v>487</v>
      </c>
      <c r="Z10" s="119" t="s">
        <v>484</v>
      </c>
      <c r="AA10" s="117" t="s">
        <v>485</v>
      </c>
      <c r="AB10" s="91">
        <v>0</v>
      </c>
      <c r="AC10" s="117" t="s">
        <v>488</v>
      </c>
      <c r="AD10" s="90">
        <v>23</v>
      </c>
      <c r="AE10" s="48"/>
      <c r="AF10" s="91"/>
      <c r="AG10" s="48"/>
      <c r="AH10" s="90"/>
      <c r="AI10" s="92"/>
      <c r="AJ10" s="46">
        <f t="shared" si="1"/>
        <v>19</v>
      </c>
      <c r="AK10" s="96">
        <f t="shared" si="2"/>
        <v>19</v>
      </c>
      <c r="AL10" s="69">
        <f t="shared" si="3"/>
        <v>23</v>
      </c>
      <c r="AM10" s="70">
        <f t="shared" ca="1" si="4"/>
        <v>2.3412500000000001</v>
      </c>
      <c r="AN10" s="99"/>
    </row>
    <row r="11" spans="1:40">
      <c r="A11" s="46">
        <f t="shared" ca="1" si="0"/>
        <v>9</v>
      </c>
      <c r="B11" s="47">
        <f ca="1">IF(AND(AJ11=AJ10,AL11=AL10),B10,CELL("rad",B11)-2-COUNTIF(C$2:C10,"---"))</f>
        <v>9</v>
      </c>
      <c r="C11" s="88">
        <v>62</v>
      </c>
      <c r="D11" s="52">
        <f>IF(C11="--",15,IF(C11="---","",IF(C11,VLOOKUP(C11,'Rankinglista 2012'!A:G,7),"")))</f>
        <v>4.8600000000000003</v>
      </c>
      <c r="E11" s="86" t="str">
        <f>IF(ISNUMBER(C11),VLOOKUP(C11,'Rankinglista 2012'!A:G,4),"")</f>
        <v>Erik Nordström</v>
      </c>
      <c r="F11" s="87" t="str">
        <f>IF(ISNUMBER(C11),VLOOKUP(C11,'Rankinglista 2012'!A:G,5),"")</f>
        <v>Björklinge SOK</v>
      </c>
      <c r="G11" s="117" t="s">
        <v>484</v>
      </c>
      <c r="H11" s="118" t="s">
        <v>485</v>
      </c>
      <c r="I11" s="118" t="s">
        <v>486</v>
      </c>
      <c r="J11" s="118" t="s">
        <v>487</v>
      </c>
      <c r="K11" s="118" t="s">
        <v>488</v>
      </c>
      <c r="L11" s="118" t="s">
        <v>487</v>
      </c>
      <c r="M11" s="118" t="s">
        <v>484</v>
      </c>
      <c r="N11" s="118" t="s">
        <v>484</v>
      </c>
      <c r="O11" s="118" t="s">
        <v>484</v>
      </c>
      <c r="P11" s="118" t="s">
        <v>487</v>
      </c>
      <c r="Q11" s="118" t="s">
        <v>484</v>
      </c>
      <c r="R11" s="118" t="s">
        <v>488</v>
      </c>
      <c r="S11" s="118" t="s">
        <v>484</v>
      </c>
      <c r="T11" s="118" t="s">
        <v>488</v>
      </c>
      <c r="U11" s="118" t="s">
        <v>484</v>
      </c>
      <c r="V11" s="118" t="s">
        <v>487</v>
      </c>
      <c r="W11" s="118" t="s">
        <v>488</v>
      </c>
      <c r="X11" s="118" t="s">
        <v>484</v>
      </c>
      <c r="Y11" s="118" t="s">
        <v>487</v>
      </c>
      <c r="Z11" s="119" t="s">
        <v>484</v>
      </c>
      <c r="AA11" s="117" t="s">
        <v>497</v>
      </c>
      <c r="AB11" s="91">
        <v>0</v>
      </c>
      <c r="AC11" s="117" t="s">
        <v>488</v>
      </c>
      <c r="AD11" s="90">
        <v>24</v>
      </c>
      <c r="AE11" s="48"/>
      <c r="AF11" s="91"/>
      <c r="AG11" s="48"/>
      <c r="AH11" s="90"/>
      <c r="AI11" s="92"/>
      <c r="AJ11" s="46">
        <f t="shared" si="1"/>
        <v>19</v>
      </c>
      <c r="AK11" s="96">
        <f t="shared" si="2"/>
        <v>19</v>
      </c>
      <c r="AL11" s="69">
        <f t="shared" si="3"/>
        <v>84</v>
      </c>
      <c r="AM11" s="70">
        <f t="shared" ca="1" si="4"/>
        <v>2.4412500000000001</v>
      </c>
      <c r="AN11" s="99"/>
    </row>
    <row r="12" spans="1:40">
      <c r="A12" s="46">
        <f t="shared" ca="1" si="0"/>
        <v>10</v>
      </c>
      <c r="B12" s="47">
        <f ca="1">IF(AND(AJ12=AJ11,AL12=AL11),B11,CELL("rad",B12)-2-COUNTIF(C$2:C11,"---"))</f>
        <v>10</v>
      </c>
      <c r="C12" s="88">
        <v>17</v>
      </c>
      <c r="D12" s="52">
        <f>IF(C12="--",15,IF(C12="---","",IF(C12,VLOOKUP(C12,'Rankinglista 2012'!A:G,7),"")))</f>
        <v>1.53</v>
      </c>
      <c r="E12" s="86" t="str">
        <f>IF(ISNUMBER(C12),VLOOKUP(C12,'Rankinglista 2012'!A:G,4),"")</f>
        <v>Tomas Jansson</v>
      </c>
      <c r="F12" s="87" t="str">
        <f>IF(ISNUMBER(C12),VLOOKUP(C12,'Rankinglista 2012'!A:G,5),"")</f>
        <v>Björklinge SOK</v>
      </c>
      <c r="G12" s="48" t="s">
        <v>484</v>
      </c>
      <c r="H12" s="89" t="s">
        <v>485</v>
      </c>
      <c r="I12" s="89" t="s">
        <v>486</v>
      </c>
      <c r="J12" s="89" t="s">
        <v>487</v>
      </c>
      <c r="K12" s="89" t="s">
        <v>484</v>
      </c>
      <c r="L12" s="89" t="s">
        <v>487</v>
      </c>
      <c r="M12" s="89" t="s">
        <v>484</v>
      </c>
      <c r="N12" s="89" t="s">
        <v>484</v>
      </c>
      <c r="O12" s="89" t="s">
        <v>484</v>
      </c>
      <c r="P12" s="89" t="s">
        <v>487</v>
      </c>
      <c r="Q12" s="89" t="s">
        <v>484</v>
      </c>
      <c r="R12" s="89" t="s">
        <v>488</v>
      </c>
      <c r="S12" s="89" t="s">
        <v>486</v>
      </c>
      <c r="T12" s="89" t="s">
        <v>487</v>
      </c>
      <c r="U12" s="89" t="s">
        <v>484</v>
      </c>
      <c r="V12" s="89" t="s">
        <v>487</v>
      </c>
      <c r="W12" s="89" t="s">
        <v>488</v>
      </c>
      <c r="X12" s="89" t="s">
        <v>484</v>
      </c>
      <c r="Y12" s="89" t="s">
        <v>487</v>
      </c>
      <c r="Z12" s="90" t="s">
        <v>484</v>
      </c>
      <c r="AA12" s="48" t="s">
        <v>485</v>
      </c>
      <c r="AB12" s="91">
        <v>0</v>
      </c>
      <c r="AC12" s="48" t="s">
        <v>488</v>
      </c>
      <c r="AD12" s="90">
        <v>19</v>
      </c>
      <c r="AE12" s="48"/>
      <c r="AF12" s="91"/>
      <c r="AG12" s="48"/>
      <c r="AH12" s="90"/>
      <c r="AI12" s="92"/>
      <c r="AJ12" s="46">
        <f t="shared" si="1"/>
        <v>18</v>
      </c>
      <c r="AK12" s="96">
        <f t="shared" si="2"/>
        <v>18</v>
      </c>
      <c r="AL12" s="69">
        <f t="shared" si="3"/>
        <v>19</v>
      </c>
      <c r="AM12" s="70">
        <f t="shared" ca="1" si="4"/>
        <v>3.5412500000000002</v>
      </c>
      <c r="AN12" s="99"/>
    </row>
    <row r="13" spans="1:40">
      <c r="A13" s="46">
        <f t="shared" ca="1" si="0"/>
        <v>11</v>
      </c>
      <c r="B13" s="47">
        <f ca="1">IF(AND(AJ13=AJ12,AL13=AL12),B12,CELL("rad",B13)-2-COUNTIF(C$2:C12,"---"))</f>
        <v>11</v>
      </c>
      <c r="C13" s="88">
        <v>16</v>
      </c>
      <c r="D13" s="52">
        <f>IF(C13="--",15,IF(C13="---","",IF(C13,VLOOKUP(C13,'Rankinglista 2012'!A:G,7),"")))</f>
        <v>1.48</v>
      </c>
      <c r="E13" s="86" t="str">
        <f>IF(ISNUMBER(C13),VLOOKUP(C13,'Rankinglista 2012'!A:G,4),"")</f>
        <v>Thorbjörn Lentz</v>
      </c>
      <c r="F13" s="87" t="str">
        <f>IF(ISNUMBER(C13),VLOOKUP(C13,'Rankinglista 2012'!A:G,5),"")</f>
        <v>Malungs OK Skogsmårdarna</v>
      </c>
      <c r="G13" s="117" t="s">
        <v>484</v>
      </c>
      <c r="H13" s="118" t="s">
        <v>485</v>
      </c>
      <c r="I13" s="118" t="s">
        <v>486</v>
      </c>
      <c r="J13" s="118" t="s">
        <v>487</v>
      </c>
      <c r="K13" s="118" t="s">
        <v>484</v>
      </c>
      <c r="L13" s="118" t="s">
        <v>487</v>
      </c>
      <c r="M13" s="118" t="s">
        <v>484</v>
      </c>
      <c r="N13" s="118" t="s">
        <v>484</v>
      </c>
      <c r="O13" s="118" t="s">
        <v>487</v>
      </c>
      <c r="P13" s="118" t="s">
        <v>487</v>
      </c>
      <c r="Q13" s="118" t="s">
        <v>486</v>
      </c>
      <c r="R13" s="118" t="s">
        <v>488</v>
      </c>
      <c r="S13" s="118" t="s">
        <v>484</v>
      </c>
      <c r="T13" s="118" t="s">
        <v>488</v>
      </c>
      <c r="U13" s="118" t="s">
        <v>484</v>
      </c>
      <c r="V13" s="118" t="s">
        <v>487</v>
      </c>
      <c r="W13" s="118" t="s">
        <v>488</v>
      </c>
      <c r="X13" s="118" t="s">
        <v>484</v>
      </c>
      <c r="Y13" s="118" t="s">
        <v>487</v>
      </c>
      <c r="Z13" s="119" t="s">
        <v>484</v>
      </c>
      <c r="AA13" s="117" t="s">
        <v>485</v>
      </c>
      <c r="AB13" s="91">
        <v>0</v>
      </c>
      <c r="AC13" s="117" t="s">
        <v>488</v>
      </c>
      <c r="AD13" s="90">
        <v>37</v>
      </c>
      <c r="AE13" s="48"/>
      <c r="AF13" s="91"/>
      <c r="AG13" s="48"/>
      <c r="AH13" s="90"/>
      <c r="AI13" s="92"/>
      <c r="AJ13" s="46">
        <f t="shared" si="1"/>
        <v>18</v>
      </c>
      <c r="AK13" s="96">
        <f t="shared" si="2"/>
        <v>18</v>
      </c>
      <c r="AL13" s="69">
        <f t="shared" si="3"/>
        <v>37</v>
      </c>
      <c r="AM13" s="70">
        <f t="shared" ca="1" si="4"/>
        <v>3.6412500000000003</v>
      </c>
      <c r="AN13" s="99"/>
    </row>
    <row r="14" spans="1:40">
      <c r="A14" s="46">
        <f t="shared" ca="1" si="0"/>
        <v>12</v>
      </c>
      <c r="B14" s="47">
        <f ca="1">IF(AND(AJ14=AJ13,AL14=AL13),B13,CELL("rad",B14)-2-COUNTIF(C$2:C13,"---"))</f>
        <v>12</v>
      </c>
      <c r="C14" s="88">
        <v>55</v>
      </c>
      <c r="D14" s="52">
        <f>IF(C14="--",15,IF(C14="---","",IF(C14,VLOOKUP(C14,'Rankinglista 2012'!A:G,7),"")))</f>
        <v>4.43</v>
      </c>
      <c r="E14" s="86" t="str">
        <f>IF(ISNUMBER(C14),VLOOKUP(C14,'Rankinglista 2012'!A:G,4),"")</f>
        <v>Nils Wahlberg</v>
      </c>
      <c r="F14" s="87" t="str">
        <f>IF(ISNUMBER(C14),VLOOKUP(C14,'Rankinglista 2012'!A:G,5),"")</f>
        <v>Upsala Studenters IF</v>
      </c>
      <c r="G14" s="117" t="s">
        <v>484</v>
      </c>
      <c r="H14" s="118" t="s">
        <v>485</v>
      </c>
      <c r="I14" s="118" t="s">
        <v>486</v>
      </c>
      <c r="J14" s="118" t="s">
        <v>487</v>
      </c>
      <c r="K14" s="118" t="s">
        <v>484</v>
      </c>
      <c r="L14" s="118" t="s">
        <v>487</v>
      </c>
      <c r="M14" s="118" t="s">
        <v>484</v>
      </c>
      <c r="N14" s="118" t="s">
        <v>484</v>
      </c>
      <c r="O14" s="118" t="s">
        <v>487</v>
      </c>
      <c r="P14" s="118" t="s">
        <v>487</v>
      </c>
      <c r="Q14" s="118" t="s">
        <v>486</v>
      </c>
      <c r="R14" s="118" t="s">
        <v>488</v>
      </c>
      <c r="S14" s="118" t="s">
        <v>484</v>
      </c>
      <c r="T14" s="118" t="s">
        <v>488</v>
      </c>
      <c r="U14" s="118" t="s">
        <v>484</v>
      </c>
      <c r="V14" s="118" t="s">
        <v>487</v>
      </c>
      <c r="W14" s="118" t="s">
        <v>488</v>
      </c>
      <c r="X14" s="118" t="s">
        <v>484</v>
      </c>
      <c r="Y14" s="118" t="s">
        <v>487</v>
      </c>
      <c r="Z14" s="119" t="s">
        <v>484</v>
      </c>
      <c r="AA14" s="117" t="s">
        <v>485</v>
      </c>
      <c r="AB14" s="91">
        <v>0</v>
      </c>
      <c r="AC14" s="117" t="s">
        <v>488</v>
      </c>
      <c r="AD14" s="90">
        <v>44</v>
      </c>
      <c r="AE14" s="48"/>
      <c r="AF14" s="91"/>
      <c r="AG14" s="48"/>
      <c r="AH14" s="90"/>
      <c r="AI14" s="92"/>
      <c r="AJ14" s="46">
        <f t="shared" si="1"/>
        <v>18</v>
      </c>
      <c r="AK14" s="96">
        <f t="shared" si="2"/>
        <v>18</v>
      </c>
      <c r="AL14" s="69">
        <f t="shared" si="3"/>
        <v>44</v>
      </c>
      <c r="AM14" s="70">
        <f t="shared" ca="1" si="4"/>
        <v>3.7412500000000004</v>
      </c>
      <c r="AN14" s="99"/>
    </row>
    <row r="15" spans="1:40">
      <c r="A15" s="46">
        <f t="shared" ca="1" si="0"/>
        <v>13</v>
      </c>
      <c r="B15" s="47">
        <f ca="1">IF(AND(AJ15=AJ14,AL15=AL14),B14,CELL("rad",B15)-2-COUNTIF(C$2:C14,"---"))</f>
        <v>13</v>
      </c>
      <c r="C15" s="88">
        <v>46</v>
      </c>
      <c r="D15" s="52">
        <f>IF(C15="--",15,IF(C15="---","",IF(C15,VLOOKUP(C15,'Rankinglista 2012'!A:G,7),"")))</f>
        <v>4.12</v>
      </c>
      <c r="E15" s="86" t="str">
        <f>IF(ISNUMBER(C15),VLOOKUP(C15,'Rankinglista 2012'!A:G,4),"")</f>
        <v>Håkan Lundberg</v>
      </c>
      <c r="F15" s="87" t="str">
        <f>IF(ISNUMBER(C15),VLOOKUP(C15,'Rankinglista 2012'!A:G,5),"")</f>
        <v>Häverödals SK</v>
      </c>
      <c r="G15" s="117" t="s">
        <v>484</v>
      </c>
      <c r="H15" s="118" t="s">
        <v>485</v>
      </c>
      <c r="I15" s="118" t="s">
        <v>486</v>
      </c>
      <c r="J15" s="118" t="s">
        <v>487</v>
      </c>
      <c r="K15" s="118" t="s">
        <v>488</v>
      </c>
      <c r="L15" s="118" t="s">
        <v>487</v>
      </c>
      <c r="M15" s="118" t="s">
        <v>484</v>
      </c>
      <c r="N15" s="118" t="s">
        <v>484</v>
      </c>
      <c r="O15" s="118" t="s">
        <v>484</v>
      </c>
      <c r="P15" s="118" t="s">
        <v>487</v>
      </c>
      <c r="Q15" s="118" t="s">
        <v>484</v>
      </c>
      <c r="R15" s="118" t="s">
        <v>488</v>
      </c>
      <c r="S15" s="118" t="s">
        <v>486</v>
      </c>
      <c r="T15" s="118" t="s">
        <v>488</v>
      </c>
      <c r="U15" s="118" t="s">
        <v>484</v>
      </c>
      <c r="V15" s="118" t="s">
        <v>487</v>
      </c>
      <c r="W15" s="118" t="s">
        <v>488</v>
      </c>
      <c r="X15" s="118" t="s">
        <v>484</v>
      </c>
      <c r="Y15" s="118" t="s">
        <v>487</v>
      </c>
      <c r="Z15" s="119" t="s">
        <v>484</v>
      </c>
      <c r="AA15" s="117" t="s">
        <v>485</v>
      </c>
      <c r="AB15" s="91">
        <v>0</v>
      </c>
      <c r="AC15" s="117" t="s">
        <v>488</v>
      </c>
      <c r="AD15" s="90">
        <v>48</v>
      </c>
      <c r="AE15" s="48"/>
      <c r="AF15" s="91"/>
      <c r="AG15" s="48"/>
      <c r="AH15" s="90"/>
      <c r="AI15" s="92"/>
      <c r="AJ15" s="46">
        <f t="shared" si="1"/>
        <v>18</v>
      </c>
      <c r="AK15" s="96">
        <f t="shared" si="2"/>
        <v>18</v>
      </c>
      <c r="AL15" s="69">
        <f t="shared" si="3"/>
        <v>48</v>
      </c>
      <c r="AM15" s="70">
        <f t="shared" ca="1" si="4"/>
        <v>3.8412500000000005</v>
      </c>
      <c r="AN15" s="99"/>
    </row>
    <row r="16" spans="1:40">
      <c r="A16" s="46">
        <f t="shared" ca="1" si="0"/>
        <v>14</v>
      </c>
      <c r="B16" s="47">
        <f ca="1">IF(AND(AJ16=AJ15,AL16=AL15),B15,CELL("rad",B16)-2-COUNTIF(C$2:C15,"---"))</f>
        <v>14</v>
      </c>
      <c r="C16" s="88">
        <v>42</v>
      </c>
      <c r="D16" s="52">
        <f>IF(C16="--",15,IF(C16="---","",IF(C16,VLOOKUP(C16,'Rankinglista 2012'!A:G,7),"")))</f>
        <v>3.72</v>
      </c>
      <c r="E16" s="86" t="str">
        <f>IF(ISNUMBER(C16),VLOOKUP(C16,'Rankinglista 2012'!A:G,4),"")</f>
        <v>Gunnela Gustafson</v>
      </c>
      <c r="F16" s="87" t="str">
        <f>IF(ISNUMBER(C16),VLOOKUP(C16,'Rankinglista 2012'!A:G,5),"")</f>
        <v>Länna IF</v>
      </c>
      <c r="G16" s="117" t="s">
        <v>484</v>
      </c>
      <c r="H16" s="118" t="s">
        <v>485</v>
      </c>
      <c r="I16" s="118" t="s">
        <v>486</v>
      </c>
      <c r="J16" s="118" t="s">
        <v>487</v>
      </c>
      <c r="K16" s="118" t="s">
        <v>488</v>
      </c>
      <c r="L16" s="118" t="s">
        <v>487</v>
      </c>
      <c r="M16" s="118" t="s">
        <v>484</v>
      </c>
      <c r="N16" s="118" t="s">
        <v>484</v>
      </c>
      <c r="O16" s="118" t="s">
        <v>487</v>
      </c>
      <c r="P16" s="118" t="s">
        <v>487</v>
      </c>
      <c r="Q16" s="118" t="s">
        <v>484</v>
      </c>
      <c r="R16" s="118" t="s">
        <v>488</v>
      </c>
      <c r="S16" s="118" t="s">
        <v>484</v>
      </c>
      <c r="T16" s="118" t="s">
        <v>488</v>
      </c>
      <c r="U16" s="118" t="s">
        <v>484</v>
      </c>
      <c r="V16" s="118" t="s">
        <v>487</v>
      </c>
      <c r="W16" s="118" t="s">
        <v>488</v>
      </c>
      <c r="X16" s="118" t="s">
        <v>484</v>
      </c>
      <c r="Y16" s="118" t="s">
        <v>487</v>
      </c>
      <c r="Z16" s="119" t="s">
        <v>484</v>
      </c>
      <c r="AA16" s="117" t="s">
        <v>495</v>
      </c>
      <c r="AB16" s="91">
        <v>0</v>
      </c>
      <c r="AC16" s="117" t="s">
        <v>488</v>
      </c>
      <c r="AD16" s="90">
        <v>38</v>
      </c>
      <c r="AE16" s="48"/>
      <c r="AF16" s="91"/>
      <c r="AG16" s="48"/>
      <c r="AH16" s="90"/>
      <c r="AI16" s="92"/>
      <c r="AJ16" s="46">
        <f t="shared" si="1"/>
        <v>18</v>
      </c>
      <c r="AK16" s="96">
        <f t="shared" si="2"/>
        <v>18</v>
      </c>
      <c r="AL16" s="69">
        <f t="shared" si="3"/>
        <v>98</v>
      </c>
      <c r="AM16" s="70">
        <f t="shared" ca="1" si="4"/>
        <v>3.9412500000000001</v>
      </c>
      <c r="AN16" s="99"/>
    </row>
    <row r="17" spans="1:40">
      <c r="A17" s="46">
        <f t="shared" ca="1" si="0"/>
        <v>15</v>
      </c>
      <c r="B17" s="47">
        <f ca="1">IF(AND(AJ17=AJ16,AL17=AL16),B16,CELL("rad",B17)-2-COUNTIF(C$2:C16,"---"))</f>
        <v>15</v>
      </c>
      <c r="C17" s="88">
        <v>38</v>
      </c>
      <c r="D17" s="52">
        <f>IF(C17="--",15,IF(C17="---","",IF(C17,VLOOKUP(C17,'Rankinglista 2012'!A:G,7),"")))</f>
        <v>3.42</v>
      </c>
      <c r="E17" s="86" t="str">
        <f>IF(ISNUMBER(C17),VLOOKUP(C17,'Rankinglista 2012'!A:G,4),"")</f>
        <v>Arne Gustafson</v>
      </c>
      <c r="F17" s="87" t="str">
        <f>IF(ISNUMBER(C17),VLOOKUP(C17,'Rankinglista 2012'!A:G,5),"")</f>
        <v>Länna IF</v>
      </c>
      <c r="G17" s="117" t="s">
        <v>484</v>
      </c>
      <c r="H17" s="118" t="s">
        <v>485</v>
      </c>
      <c r="I17" s="118" t="s">
        <v>487</v>
      </c>
      <c r="J17" s="118" t="s">
        <v>487</v>
      </c>
      <c r="K17" s="118" t="s">
        <v>484</v>
      </c>
      <c r="L17" s="118" t="s">
        <v>487</v>
      </c>
      <c r="M17" s="118" t="s">
        <v>484</v>
      </c>
      <c r="N17" s="118" t="s">
        <v>484</v>
      </c>
      <c r="O17" s="118" t="s">
        <v>484</v>
      </c>
      <c r="P17" s="118" t="s">
        <v>487</v>
      </c>
      <c r="Q17" s="118" t="s">
        <v>486</v>
      </c>
      <c r="R17" s="118" t="s">
        <v>488</v>
      </c>
      <c r="S17" s="118" t="s">
        <v>484</v>
      </c>
      <c r="T17" s="118" t="s">
        <v>488</v>
      </c>
      <c r="U17" s="118" t="s">
        <v>484</v>
      </c>
      <c r="V17" s="118" t="s">
        <v>487</v>
      </c>
      <c r="W17" s="118" t="s">
        <v>488</v>
      </c>
      <c r="X17" s="118" t="s">
        <v>484</v>
      </c>
      <c r="Y17" s="118" t="s">
        <v>487</v>
      </c>
      <c r="Z17" s="119" t="s">
        <v>484</v>
      </c>
      <c r="AA17" s="117" t="s">
        <v>497</v>
      </c>
      <c r="AB17" s="91">
        <v>0</v>
      </c>
      <c r="AC17" s="117" t="s">
        <v>488</v>
      </c>
      <c r="AD17" s="90">
        <v>41</v>
      </c>
      <c r="AE17" s="48"/>
      <c r="AF17" s="91"/>
      <c r="AG17" s="48"/>
      <c r="AH17" s="90"/>
      <c r="AI17" s="92"/>
      <c r="AJ17" s="46">
        <f t="shared" si="1"/>
        <v>18</v>
      </c>
      <c r="AK17" s="96">
        <f t="shared" si="2"/>
        <v>18</v>
      </c>
      <c r="AL17" s="69">
        <f t="shared" si="3"/>
        <v>101</v>
      </c>
      <c r="AM17" s="70">
        <f t="shared" ca="1" si="4"/>
        <v>4.0412500000000007</v>
      </c>
      <c r="AN17" s="99"/>
    </row>
    <row r="18" spans="1:40">
      <c r="A18" s="46">
        <f t="shared" ca="1" si="0"/>
        <v>16</v>
      </c>
      <c r="B18" s="47">
        <f ca="1">IF(AND(AJ18=AJ17,AL18=AL17),B17,CELL("rad",B18)-2-COUNTIF(C$2:C17,"---"))</f>
        <v>16</v>
      </c>
      <c r="C18" s="114" t="s">
        <v>489</v>
      </c>
      <c r="D18" s="52">
        <f>IF(C18="--",15,IF(C18="---","",IF(C18,VLOOKUP(C18,'Rankinglista 2012'!A:G,7),"")))</f>
        <v>15</v>
      </c>
      <c r="E18" s="115" t="s">
        <v>494</v>
      </c>
      <c r="F18" s="116" t="s">
        <v>62</v>
      </c>
      <c r="G18" s="48" t="s">
        <v>484</v>
      </c>
      <c r="H18" s="89" t="s">
        <v>487</v>
      </c>
      <c r="I18" s="89" t="s">
        <v>487</v>
      </c>
      <c r="J18" s="89" t="s">
        <v>487</v>
      </c>
      <c r="K18" s="89" t="s">
        <v>484</v>
      </c>
      <c r="L18" s="89" t="s">
        <v>487</v>
      </c>
      <c r="M18" s="89" t="s">
        <v>484</v>
      </c>
      <c r="N18" s="89" t="s">
        <v>484</v>
      </c>
      <c r="O18" s="89" t="s">
        <v>484</v>
      </c>
      <c r="P18" s="89" t="s">
        <v>487</v>
      </c>
      <c r="Q18" s="89" t="s">
        <v>484</v>
      </c>
      <c r="R18" s="89" t="s">
        <v>488</v>
      </c>
      <c r="S18" s="89" t="s">
        <v>484</v>
      </c>
      <c r="T18" s="89" t="s">
        <v>488</v>
      </c>
      <c r="U18" s="89" t="s">
        <v>484</v>
      </c>
      <c r="V18" s="89" t="s">
        <v>487</v>
      </c>
      <c r="W18" s="89" t="s">
        <v>488</v>
      </c>
      <c r="X18" s="89" t="s">
        <v>484</v>
      </c>
      <c r="Y18" s="89" t="s">
        <v>487</v>
      </c>
      <c r="Z18" s="90" t="s">
        <v>484</v>
      </c>
      <c r="AA18" s="48" t="s">
        <v>497</v>
      </c>
      <c r="AB18" s="91">
        <v>0</v>
      </c>
      <c r="AC18" s="48" t="s">
        <v>488</v>
      </c>
      <c r="AD18" s="90">
        <v>61</v>
      </c>
      <c r="AE18" s="48"/>
      <c r="AF18" s="91"/>
      <c r="AG18" s="48"/>
      <c r="AH18" s="90"/>
      <c r="AI18" s="92"/>
      <c r="AJ18" s="46">
        <f t="shared" si="1"/>
        <v>18</v>
      </c>
      <c r="AK18" s="96">
        <f t="shared" si="2"/>
        <v>18</v>
      </c>
      <c r="AL18" s="69">
        <f t="shared" si="3"/>
        <v>121</v>
      </c>
      <c r="AM18" s="70">
        <f t="shared" ca="1" si="4"/>
        <v>4.1412500000000003</v>
      </c>
      <c r="AN18" s="99"/>
    </row>
    <row r="19" spans="1:40">
      <c r="A19" s="46">
        <f t="shared" ca="1" si="0"/>
        <v>17</v>
      </c>
      <c r="B19" s="47">
        <f ca="1">IF(AND(AJ19=AJ18,AL19=AL18),B18,CELL("rad",B19)-2-COUNTIF(C$2:C18,"---"))</f>
        <v>17</v>
      </c>
      <c r="C19" s="88">
        <v>40</v>
      </c>
      <c r="D19" s="52">
        <f>IF(C19="--",15,IF(C19="---","",IF(C19,VLOOKUP(C19,'Rankinglista 2012'!A:G,7),"")))</f>
        <v>3.53</v>
      </c>
      <c r="E19" s="86" t="str">
        <f>IF(ISNUMBER(C19),VLOOKUP(C19,'Rankinglista 2012'!A:G,4),"")</f>
        <v>Björn Karlsson</v>
      </c>
      <c r="F19" s="87" t="str">
        <f>IF(ISNUMBER(C19),VLOOKUP(C19,'Rankinglista 2012'!A:G,5),"")</f>
        <v>Rehns BK</v>
      </c>
      <c r="G19" s="48" t="s">
        <v>484</v>
      </c>
      <c r="H19" s="89" t="s">
        <v>485</v>
      </c>
      <c r="I19" s="89" t="s">
        <v>486</v>
      </c>
      <c r="J19" s="89" t="s">
        <v>487</v>
      </c>
      <c r="K19" s="89" t="s">
        <v>488</v>
      </c>
      <c r="L19" s="89" t="s">
        <v>487</v>
      </c>
      <c r="M19" s="89" t="s">
        <v>484</v>
      </c>
      <c r="N19" s="89" t="s">
        <v>484</v>
      </c>
      <c r="O19" s="89" t="s">
        <v>487</v>
      </c>
      <c r="P19" s="89" t="s">
        <v>487</v>
      </c>
      <c r="Q19" s="89" t="s">
        <v>484</v>
      </c>
      <c r="R19" s="89" t="s">
        <v>488</v>
      </c>
      <c r="S19" s="89" t="s">
        <v>484</v>
      </c>
      <c r="T19" s="89" t="s">
        <v>487</v>
      </c>
      <c r="U19" s="89" t="s">
        <v>484</v>
      </c>
      <c r="V19" s="89" t="s">
        <v>487</v>
      </c>
      <c r="W19" s="89" t="s">
        <v>488</v>
      </c>
      <c r="X19" s="89" t="s">
        <v>484</v>
      </c>
      <c r="Y19" s="89" t="s">
        <v>487</v>
      </c>
      <c r="Z19" s="90" t="s">
        <v>484</v>
      </c>
      <c r="AA19" s="48" t="s">
        <v>485</v>
      </c>
      <c r="AB19" s="91">
        <v>0</v>
      </c>
      <c r="AC19" s="48" t="s">
        <v>488</v>
      </c>
      <c r="AD19" s="90">
        <v>27</v>
      </c>
      <c r="AE19" s="48"/>
      <c r="AF19" s="91"/>
      <c r="AG19" s="48"/>
      <c r="AH19" s="90"/>
      <c r="AI19" s="92"/>
      <c r="AJ19" s="46">
        <f t="shared" si="1"/>
        <v>17</v>
      </c>
      <c r="AK19" s="96">
        <f t="shared" si="2"/>
        <v>17</v>
      </c>
      <c r="AL19" s="69">
        <f t="shared" si="3"/>
        <v>27</v>
      </c>
      <c r="AM19" s="70">
        <f t="shared" ca="1" si="4"/>
        <v>5.2412500000000009</v>
      </c>
      <c r="AN19" s="99"/>
    </row>
    <row r="20" spans="1:40">
      <c r="A20" s="46">
        <f t="shared" ca="1" si="0"/>
        <v>18</v>
      </c>
      <c r="B20" s="47">
        <f ca="1">IF(AND(AJ20=AJ19,AL20=AL19),B19,CELL("rad",B20)-2-COUNTIF(C$2:C19,"---"))</f>
        <v>18</v>
      </c>
      <c r="C20" s="88">
        <v>44</v>
      </c>
      <c r="D20" s="52">
        <f>IF(C20="--",15,IF(C20="---","",IF(C20,VLOOKUP(C20,'Rankinglista 2012'!A:G,7),"")))</f>
        <v>3.81</v>
      </c>
      <c r="E20" s="86" t="str">
        <f>IF(ISNUMBER(C20),VLOOKUP(C20,'Rankinglista 2012'!A:G,4),"")</f>
        <v>Ragnar Andersson</v>
      </c>
      <c r="F20" s="87" t="str">
        <f>IF(ISNUMBER(C20),VLOOKUP(C20,'Rankinglista 2012'!A:G,5),"")</f>
        <v>Häverödals SK</v>
      </c>
      <c r="G20" s="117" t="s">
        <v>487</v>
      </c>
      <c r="H20" s="118" t="s">
        <v>485</v>
      </c>
      <c r="I20" s="118" t="s">
        <v>486</v>
      </c>
      <c r="J20" s="118" t="s">
        <v>487</v>
      </c>
      <c r="K20" s="118" t="s">
        <v>484</v>
      </c>
      <c r="L20" s="118" t="s">
        <v>487</v>
      </c>
      <c r="M20" s="118" t="s">
        <v>484</v>
      </c>
      <c r="N20" s="118" t="s">
        <v>484</v>
      </c>
      <c r="O20" s="118" t="s">
        <v>484</v>
      </c>
      <c r="P20" s="118" t="s">
        <v>487</v>
      </c>
      <c r="Q20" s="118" t="s">
        <v>484</v>
      </c>
      <c r="R20" s="118" t="s">
        <v>488</v>
      </c>
      <c r="S20" s="118" t="s">
        <v>486</v>
      </c>
      <c r="T20" s="118" t="s">
        <v>488</v>
      </c>
      <c r="U20" s="118" t="s">
        <v>484</v>
      </c>
      <c r="V20" s="118" t="s">
        <v>487</v>
      </c>
      <c r="W20" s="118" t="s">
        <v>488</v>
      </c>
      <c r="X20" s="118" t="s">
        <v>488</v>
      </c>
      <c r="Y20" s="118" t="s">
        <v>487</v>
      </c>
      <c r="Z20" s="119" t="s">
        <v>484</v>
      </c>
      <c r="AA20" s="117" t="s">
        <v>485</v>
      </c>
      <c r="AB20" s="91">
        <v>0</v>
      </c>
      <c r="AC20" s="117" t="s">
        <v>488</v>
      </c>
      <c r="AD20" s="90">
        <v>29</v>
      </c>
      <c r="AE20" s="48"/>
      <c r="AF20" s="91"/>
      <c r="AG20" s="48"/>
      <c r="AH20" s="90"/>
      <c r="AI20" s="92"/>
      <c r="AJ20" s="46">
        <f t="shared" si="1"/>
        <v>17</v>
      </c>
      <c r="AK20" s="96">
        <f t="shared" si="2"/>
        <v>17</v>
      </c>
      <c r="AL20" s="69">
        <f t="shared" si="3"/>
        <v>29</v>
      </c>
      <c r="AM20" s="70">
        <f t="shared" ca="1" si="4"/>
        <v>5.3412500000000005</v>
      </c>
      <c r="AN20" s="99"/>
    </row>
    <row r="21" spans="1:40">
      <c r="A21" s="46">
        <f t="shared" ca="1" si="0"/>
        <v>19</v>
      </c>
      <c r="B21" s="47">
        <f ca="1">IF(AND(AJ21=AJ20,AL21=AL20),B20,CELL("rad",B21)-2-COUNTIF(C$2:C20,"---"))</f>
        <v>19</v>
      </c>
      <c r="C21" s="88">
        <v>34</v>
      </c>
      <c r="D21" s="52">
        <f>IF(C21="--",15,IF(C21="---","",IF(C21,VLOOKUP(C21,'Rankinglista 2012'!A:G,7),"")))</f>
        <v>2.97</v>
      </c>
      <c r="E21" s="86" t="str">
        <f>IF(ISNUMBER(C21),VLOOKUP(C21,'Rankinglista 2012'!A:G,4),"")</f>
        <v>Åke Nyström</v>
      </c>
      <c r="F21" s="87" t="str">
        <f>IF(ISNUMBER(C21),VLOOKUP(C21,'Rankinglista 2012'!A:G,5),"")</f>
        <v>Länna IF</v>
      </c>
      <c r="G21" s="117" t="s">
        <v>484</v>
      </c>
      <c r="H21" s="118" t="s">
        <v>485</v>
      </c>
      <c r="I21" s="118" t="s">
        <v>486</v>
      </c>
      <c r="J21" s="118" t="s">
        <v>487</v>
      </c>
      <c r="K21" s="118" t="s">
        <v>488</v>
      </c>
      <c r="L21" s="118" t="s">
        <v>487</v>
      </c>
      <c r="M21" s="118" t="s">
        <v>484</v>
      </c>
      <c r="N21" s="118" t="s">
        <v>484</v>
      </c>
      <c r="O21" s="118" t="s">
        <v>484</v>
      </c>
      <c r="P21" s="118" t="s">
        <v>487</v>
      </c>
      <c r="Q21" s="118" t="s">
        <v>486</v>
      </c>
      <c r="R21" s="118" t="s">
        <v>488</v>
      </c>
      <c r="S21" s="118" t="s">
        <v>484</v>
      </c>
      <c r="T21" s="118" t="s">
        <v>487</v>
      </c>
      <c r="U21" s="118" t="s">
        <v>484</v>
      </c>
      <c r="V21" s="118" t="s">
        <v>487</v>
      </c>
      <c r="W21" s="118" t="s">
        <v>488</v>
      </c>
      <c r="X21" s="118" t="s">
        <v>484</v>
      </c>
      <c r="Y21" s="118" t="s">
        <v>487</v>
      </c>
      <c r="Z21" s="119" t="s">
        <v>484</v>
      </c>
      <c r="AA21" s="117" t="s">
        <v>495</v>
      </c>
      <c r="AB21" s="91">
        <v>0</v>
      </c>
      <c r="AC21" s="117" t="s">
        <v>488</v>
      </c>
      <c r="AD21" s="90">
        <v>17</v>
      </c>
      <c r="AE21" s="48"/>
      <c r="AF21" s="91"/>
      <c r="AG21" s="48"/>
      <c r="AH21" s="90"/>
      <c r="AI21" s="92"/>
      <c r="AJ21" s="46">
        <f t="shared" si="1"/>
        <v>17</v>
      </c>
      <c r="AK21" s="96">
        <f t="shared" si="2"/>
        <v>17</v>
      </c>
      <c r="AL21" s="69">
        <f t="shared" si="3"/>
        <v>77</v>
      </c>
      <c r="AM21" s="70">
        <f t="shared" ca="1" si="4"/>
        <v>5.4412500000000001</v>
      </c>
      <c r="AN21" s="99"/>
    </row>
    <row r="22" spans="1:40">
      <c r="A22" s="46">
        <f t="shared" ca="1" si="0"/>
        <v>20</v>
      </c>
      <c r="B22" s="47">
        <f ca="1">IF(AND(AJ22=AJ21,AL22=AL21),B21,CELL("rad",B22)-2-COUNTIF(C$2:C21,"---"))</f>
        <v>20</v>
      </c>
      <c r="C22" s="88">
        <v>26</v>
      </c>
      <c r="D22" s="52">
        <f>IF(C22="--",15,IF(C22="---","",IF(C22,VLOOKUP(C22,'Rankinglista 2012'!A:G,7),"")))</f>
        <v>2.11</v>
      </c>
      <c r="E22" s="86" t="str">
        <f>IF(ISNUMBER(C22),VLOOKUP(C22,'Rankinglista 2012'!A:G,4),"")</f>
        <v>Elisabeth Norsell-Karlsson</v>
      </c>
      <c r="F22" s="87" t="str">
        <f>IF(ISNUMBER(C22),VLOOKUP(C22,'Rankinglista 2012'!A:G,5),"")</f>
        <v>Rehns BK</v>
      </c>
      <c r="G22" s="117" t="s">
        <v>487</v>
      </c>
      <c r="H22" s="118" t="s">
        <v>485</v>
      </c>
      <c r="I22" s="118" t="s">
        <v>486</v>
      </c>
      <c r="J22" s="118" t="s">
        <v>487</v>
      </c>
      <c r="K22" s="118" t="s">
        <v>484</v>
      </c>
      <c r="L22" s="118" t="s">
        <v>487</v>
      </c>
      <c r="M22" s="118" t="s">
        <v>484</v>
      </c>
      <c r="N22" s="118" t="s">
        <v>484</v>
      </c>
      <c r="O22" s="118" t="s">
        <v>487</v>
      </c>
      <c r="P22" s="118" t="s">
        <v>487</v>
      </c>
      <c r="Q22" s="118" t="s">
        <v>486</v>
      </c>
      <c r="R22" s="118" t="s">
        <v>488</v>
      </c>
      <c r="S22" s="118" t="s">
        <v>484</v>
      </c>
      <c r="T22" s="118" t="s">
        <v>488</v>
      </c>
      <c r="U22" s="118" t="s">
        <v>484</v>
      </c>
      <c r="V22" s="118" t="s">
        <v>487</v>
      </c>
      <c r="W22" s="118" t="s">
        <v>488</v>
      </c>
      <c r="X22" s="118" t="s">
        <v>484</v>
      </c>
      <c r="Y22" s="118" t="s">
        <v>487</v>
      </c>
      <c r="Z22" s="119" t="s">
        <v>484</v>
      </c>
      <c r="AA22" s="117" t="s">
        <v>495</v>
      </c>
      <c r="AB22" s="91">
        <v>0</v>
      </c>
      <c r="AC22" s="117" t="s">
        <v>488</v>
      </c>
      <c r="AD22" s="90">
        <v>22</v>
      </c>
      <c r="AE22" s="48"/>
      <c r="AF22" s="91"/>
      <c r="AG22" s="48"/>
      <c r="AH22" s="90"/>
      <c r="AI22" s="92"/>
      <c r="AJ22" s="46">
        <f t="shared" si="1"/>
        <v>17</v>
      </c>
      <c r="AK22" s="96">
        <f t="shared" si="2"/>
        <v>17</v>
      </c>
      <c r="AL22" s="69">
        <f t="shared" si="3"/>
        <v>82</v>
      </c>
      <c r="AM22" s="70">
        <f t="shared" ca="1" si="4"/>
        <v>5.5412500000000007</v>
      </c>
      <c r="AN22" s="99"/>
    </row>
    <row r="23" spans="1:40">
      <c r="A23" s="46">
        <f t="shared" ca="1" si="0"/>
        <v>21</v>
      </c>
      <c r="B23" s="47">
        <f ca="1">IF(AND(AJ23=AJ22,AL23=AL22),B22,CELL("rad",B23)-2-COUNTIF(C$2:C22,"---"))</f>
        <v>21</v>
      </c>
      <c r="C23" s="88">
        <v>33</v>
      </c>
      <c r="D23" s="52">
        <f>IF(C23="--",15,IF(C23="---","",IF(C23,VLOOKUP(C23,'Rankinglista 2012'!A:G,7),"")))</f>
        <v>2.96</v>
      </c>
      <c r="E23" s="86" t="str">
        <f>IF(ISNUMBER(C23),VLOOKUP(C23,'Rankinglista 2012'!A:G,4),"")</f>
        <v>Eva Fredholm</v>
      </c>
      <c r="F23" s="87" t="str">
        <f>IF(ISNUMBER(C23),VLOOKUP(C23,'Rankinglista 2012'!A:G,5),"")</f>
        <v>OK Linné</v>
      </c>
      <c r="G23" s="117" t="s">
        <v>484</v>
      </c>
      <c r="H23" s="118" t="s">
        <v>485</v>
      </c>
      <c r="I23" s="118" t="s">
        <v>486</v>
      </c>
      <c r="J23" s="118" t="s">
        <v>487</v>
      </c>
      <c r="K23" s="118" t="s">
        <v>484</v>
      </c>
      <c r="L23" s="118" t="s">
        <v>487</v>
      </c>
      <c r="M23" s="118" t="s">
        <v>484</v>
      </c>
      <c r="N23" s="118" t="s">
        <v>484</v>
      </c>
      <c r="O23" s="118" t="s">
        <v>484</v>
      </c>
      <c r="P23" s="118" t="s">
        <v>488</v>
      </c>
      <c r="Q23" s="118" t="s">
        <v>486</v>
      </c>
      <c r="R23" s="118" t="s">
        <v>488</v>
      </c>
      <c r="S23" s="118" t="s">
        <v>484</v>
      </c>
      <c r="T23" s="118" t="s">
        <v>488</v>
      </c>
      <c r="U23" s="118" t="s">
        <v>484</v>
      </c>
      <c r="V23" s="118" t="s">
        <v>487</v>
      </c>
      <c r="W23" s="118" t="s">
        <v>488</v>
      </c>
      <c r="X23" s="118" t="s">
        <v>484</v>
      </c>
      <c r="Y23" s="118" t="s">
        <v>487</v>
      </c>
      <c r="Z23" s="119" t="s">
        <v>488</v>
      </c>
      <c r="AA23" s="117" t="s">
        <v>495</v>
      </c>
      <c r="AB23" s="91">
        <v>0</v>
      </c>
      <c r="AC23" s="117" t="s">
        <v>488</v>
      </c>
      <c r="AD23" s="90">
        <v>28</v>
      </c>
      <c r="AE23" s="48"/>
      <c r="AF23" s="91"/>
      <c r="AG23" s="48"/>
      <c r="AH23" s="90"/>
      <c r="AI23" s="92"/>
      <c r="AJ23" s="46">
        <f t="shared" si="1"/>
        <v>17</v>
      </c>
      <c r="AK23" s="96">
        <f t="shared" si="2"/>
        <v>17</v>
      </c>
      <c r="AL23" s="69">
        <f t="shared" si="3"/>
        <v>88</v>
      </c>
      <c r="AM23" s="70">
        <f t="shared" ca="1" si="4"/>
        <v>5.6412500000000003</v>
      </c>
      <c r="AN23" s="99"/>
    </row>
    <row r="24" spans="1:40">
      <c r="A24" s="46">
        <f t="shared" ca="1" si="0"/>
        <v>22</v>
      </c>
      <c r="B24" s="47">
        <f ca="1">IF(AND(AJ24=AJ23,AL24=AL23),B23,CELL("rad",B24)-2-COUNTIF(C$2:C23,"---"))</f>
        <v>22</v>
      </c>
      <c r="C24" s="88">
        <v>25</v>
      </c>
      <c r="D24" s="52">
        <f>IF(C24="--",15,IF(C24="---","",IF(C24,VLOOKUP(C24,'Rankinglista 2012'!A:G,7),"")))</f>
        <v>2</v>
      </c>
      <c r="E24" s="86" t="str">
        <f>IF(ISNUMBER(C24),VLOOKUP(C24,'Rankinglista 2012'!A:G,4),"")</f>
        <v>Owe Fredholm</v>
      </c>
      <c r="F24" s="87" t="str">
        <f>IF(ISNUMBER(C24),VLOOKUP(C24,'Rankinglista 2012'!A:G,5),"")</f>
        <v>OK Linné</v>
      </c>
      <c r="G24" s="117" t="s">
        <v>484</v>
      </c>
      <c r="H24" s="118" t="s">
        <v>485</v>
      </c>
      <c r="I24" s="118" t="s">
        <v>487</v>
      </c>
      <c r="J24" s="118" t="s">
        <v>487</v>
      </c>
      <c r="K24" s="118" t="s">
        <v>488</v>
      </c>
      <c r="L24" s="118" t="s">
        <v>487</v>
      </c>
      <c r="M24" s="118" t="s">
        <v>484</v>
      </c>
      <c r="N24" s="118" t="s">
        <v>484</v>
      </c>
      <c r="O24" s="118" t="s">
        <v>484</v>
      </c>
      <c r="P24" s="118" t="s">
        <v>487</v>
      </c>
      <c r="Q24" s="118" t="s">
        <v>486</v>
      </c>
      <c r="R24" s="118" t="s">
        <v>487</v>
      </c>
      <c r="S24" s="118" t="s">
        <v>484</v>
      </c>
      <c r="T24" s="118" t="s">
        <v>488</v>
      </c>
      <c r="U24" s="118" t="s">
        <v>484</v>
      </c>
      <c r="V24" s="118" t="s">
        <v>487</v>
      </c>
      <c r="W24" s="118" t="s">
        <v>488</v>
      </c>
      <c r="X24" s="118" t="s">
        <v>484</v>
      </c>
      <c r="Y24" s="118" t="s">
        <v>487</v>
      </c>
      <c r="Z24" s="119" t="s">
        <v>484</v>
      </c>
      <c r="AA24" s="117" t="s">
        <v>485</v>
      </c>
      <c r="AB24" s="91">
        <v>0</v>
      </c>
      <c r="AC24" s="117" t="s">
        <v>488</v>
      </c>
      <c r="AD24" s="90">
        <v>19</v>
      </c>
      <c r="AE24" s="48"/>
      <c r="AF24" s="91"/>
      <c r="AG24" s="48"/>
      <c r="AH24" s="90"/>
      <c r="AI24" s="92"/>
      <c r="AJ24" s="46">
        <f t="shared" si="1"/>
        <v>16</v>
      </c>
      <c r="AK24" s="96">
        <f t="shared" si="2"/>
        <v>16</v>
      </c>
      <c r="AL24" s="69">
        <f t="shared" si="3"/>
        <v>19</v>
      </c>
      <c r="AM24" s="70">
        <f t="shared" ca="1" si="4"/>
        <v>6.7412500000000009</v>
      </c>
      <c r="AN24" s="99"/>
    </row>
    <row r="25" spans="1:40">
      <c r="A25" s="46">
        <f t="shared" ca="1" si="0"/>
        <v>23</v>
      </c>
      <c r="B25" s="47">
        <f ca="1">IF(AND(AJ25=AJ24,AL25=AL24),B24,CELL("rad",B25)-2-COUNTIF(C$2:C24,"---"))</f>
        <v>23</v>
      </c>
      <c r="C25" s="88">
        <v>112</v>
      </c>
      <c r="D25" s="52">
        <f>IF(C25="--",15,IF(C25="---","",IF(C25,VLOOKUP(C25,'Rankinglista 2012'!A:G,7),"")))</f>
        <v>10.09</v>
      </c>
      <c r="E25" s="86" t="str">
        <f>IF(ISNUMBER(C25),VLOOKUP(C25,'Rankinglista 2012'!A:G,4),"")</f>
        <v>Ingemar Gidenstam</v>
      </c>
      <c r="F25" s="87" t="str">
        <f>IF(ISNUMBER(C25),VLOOKUP(C25,'Rankinglista 2012'!A:G,5),"")</f>
        <v>Kungälvs OK</v>
      </c>
      <c r="G25" s="117" t="s">
        <v>484</v>
      </c>
      <c r="H25" s="118" t="s">
        <v>485</v>
      </c>
      <c r="I25" s="118" t="s">
        <v>486</v>
      </c>
      <c r="J25" s="118" t="s">
        <v>487</v>
      </c>
      <c r="K25" s="118" t="s">
        <v>488</v>
      </c>
      <c r="L25" s="118" t="s">
        <v>487</v>
      </c>
      <c r="M25" s="118" t="s">
        <v>484</v>
      </c>
      <c r="N25" s="118" t="s">
        <v>484</v>
      </c>
      <c r="O25" s="118" t="s">
        <v>487</v>
      </c>
      <c r="P25" s="118" t="s">
        <v>487</v>
      </c>
      <c r="Q25" s="118" t="s">
        <v>486</v>
      </c>
      <c r="R25" s="118" t="s">
        <v>488</v>
      </c>
      <c r="S25" s="118" t="s">
        <v>486</v>
      </c>
      <c r="T25" s="118" t="s">
        <v>488</v>
      </c>
      <c r="U25" s="118" t="s">
        <v>484</v>
      </c>
      <c r="V25" s="118" t="s">
        <v>487</v>
      </c>
      <c r="W25" s="118" t="s">
        <v>488</v>
      </c>
      <c r="X25" s="118" t="s">
        <v>484</v>
      </c>
      <c r="Y25" s="118" t="s">
        <v>487</v>
      </c>
      <c r="Z25" s="119" t="s">
        <v>484</v>
      </c>
      <c r="AA25" s="117" t="s">
        <v>485</v>
      </c>
      <c r="AB25" s="91">
        <v>0</v>
      </c>
      <c r="AC25" s="117" t="s">
        <v>488</v>
      </c>
      <c r="AD25" s="90">
        <v>32</v>
      </c>
      <c r="AE25" s="48"/>
      <c r="AF25" s="91"/>
      <c r="AG25" s="48"/>
      <c r="AH25" s="90"/>
      <c r="AI25" s="92"/>
      <c r="AJ25" s="46">
        <f t="shared" si="1"/>
        <v>16</v>
      </c>
      <c r="AK25" s="96">
        <f t="shared" si="2"/>
        <v>16</v>
      </c>
      <c r="AL25" s="69">
        <f t="shared" si="3"/>
        <v>32</v>
      </c>
      <c r="AM25" s="70">
        <f t="shared" ca="1" si="4"/>
        <v>6.8412500000000005</v>
      </c>
      <c r="AN25" s="99"/>
    </row>
    <row r="26" spans="1:40">
      <c r="A26" s="46">
        <f t="shared" ca="1" si="0"/>
        <v>24</v>
      </c>
      <c r="B26" s="47">
        <f ca="1">IF(AND(AJ26=AJ25,AL26=AL25),B25,CELL("rad",B26)-2-COUNTIF(C$2:C25,"---"))</f>
        <v>24</v>
      </c>
      <c r="C26" s="88">
        <v>67</v>
      </c>
      <c r="D26" s="52">
        <f>IF(C26="--",15,IF(C26="---","",IF(C26,VLOOKUP(C26,'Rankinglista 2012'!A:G,7),"")))</f>
        <v>5</v>
      </c>
      <c r="E26" s="86" t="str">
        <f>IF(ISNUMBER(C26),VLOOKUP(C26,'Rankinglista 2012'!A:G,4),"")</f>
        <v>Ulla-Britt Wallén</v>
      </c>
      <c r="F26" s="87" t="str">
        <f>IF(ISNUMBER(C26),VLOOKUP(C26,'Rankinglista 2012'!A:G,5),"")</f>
        <v>Upsala IF</v>
      </c>
      <c r="G26" s="117" t="s">
        <v>484</v>
      </c>
      <c r="H26" s="118" t="s">
        <v>485</v>
      </c>
      <c r="I26" s="118" t="s">
        <v>486</v>
      </c>
      <c r="J26" s="118" t="s">
        <v>487</v>
      </c>
      <c r="K26" s="118" t="s">
        <v>484</v>
      </c>
      <c r="L26" s="118" t="s">
        <v>487</v>
      </c>
      <c r="M26" s="118" t="s">
        <v>484</v>
      </c>
      <c r="N26" s="118" t="s">
        <v>484</v>
      </c>
      <c r="O26" s="118" t="s">
        <v>487</v>
      </c>
      <c r="P26" s="118" t="s">
        <v>487</v>
      </c>
      <c r="Q26" s="118" t="s">
        <v>484</v>
      </c>
      <c r="R26" s="118" t="s">
        <v>488</v>
      </c>
      <c r="S26" s="118" t="s">
        <v>486</v>
      </c>
      <c r="T26" s="118" t="s">
        <v>488</v>
      </c>
      <c r="U26" s="118" t="s">
        <v>484</v>
      </c>
      <c r="V26" s="118" t="s">
        <v>487</v>
      </c>
      <c r="W26" s="118" t="s">
        <v>488</v>
      </c>
      <c r="X26" s="118" t="s">
        <v>484</v>
      </c>
      <c r="Y26" s="118" t="s">
        <v>485</v>
      </c>
      <c r="Z26" s="119" t="s">
        <v>488</v>
      </c>
      <c r="AA26" s="117" t="s">
        <v>495</v>
      </c>
      <c r="AB26" s="91">
        <v>0</v>
      </c>
      <c r="AC26" s="117" t="s">
        <v>488</v>
      </c>
      <c r="AD26" s="90">
        <v>52</v>
      </c>
      <c r="AE26" s="48"/>
      <c r="AF26" s="91"/>
      <c r="AG26" s="48"/>
      <c r="AH26" s="90"/>
      <c r="AI26" s="92"/>
      <c r="AJ26" s="46">
        <f t="shared" si="1"/>
        <v>16</v>
      </c>
      <c r="AK26" s="96">
        <f t="shared" si="2"/>
        <v>16</v>
      </c>
      <c r="AL26" s="69">
        <f t="shared" si="3"/>
        <v>112</v>
      </c>
      <c r="AM26" s="70">
        <f t="shared" ca="1" si="4"/>
        <v>6.9412500000000001</v>
      </c>
      <c r="AN26" s="99"/>
    </row>
    <row r="27" spans="1:40">
      <c r="A27" s="46">
        <f t="shared" ca="1" si="0"/>
        <v>25</v>
      </c>
      <c r="B27" s="47">
        <f ca="1">IF(AND(AJ27=AJ26,AL27=AL26),B26,CELL("rad",B27)-2-COUNTIF(C$2:C26,"---"))</f>
        <v>25</v>
      </c>
      <c r="C27" s="88">
        <v>41</v>
      </c>
      <c r="D27" s="52">
        <f>IF(C27="--",15,IF(C27="---","",IF(C27,VLOOKUP(C27,'Rankinglista 2012'!A:G,7),"")))</f>
        <v>3.61</v>
      </c>
      <c r="E27" s="86" t="str">
        <f>IF(ISNUMBER(C27),VLOOKUP(C27,'Rankinglista 2012'!A:G,4),"")</f>
        <v>Daniel Johansson</v>
      </c>
      <c r="F27" s="87" t="str">
        <f>IF(ISNUMBER(C27),VLOOKUP(C27,'Rankinglista 2012'!A:G,5),"")</f>
        <v>Rehns BK</v>
      </c>
      <c r="G27" s="117" t="s">
        <v>484</v>
      </c>
      <c r="H27" s="118" t="s">
        <v>485</v>
      </c>
      <c r="I27" s="118" t="s">
        <v>488</v>
      </c>
      <c r="J27" s="118" t="s">
        <v>487</v>
      </c>
      <c r="K27" s="118" t="s">
        <v>484</v>
      </c>
      <c r="L27" s="118" t="s">
        <v>488</v>
      </c>
      <c r="M27" s="118" t="s">
        <v>484</v>
      </c>
      <c r="N27" s="118" t="s">
        <v>484</v>
      </c>
      <c r="O27" s="118" t="s">
        <v>487</v>
      </c>
      <c r="P27" s="118" t="s">
        <v>484</v>
      </c>
      <c r="Q27" s="118" t="s">
        <v>484</v>
      </c>
      <c r="R27" s="118" t="s">
        <v>488</v>
      </c>
      <c r="S27" s="118" t="s">
        <v>486</v>
      </c>
      <c r="T27" s="118" t="s">
        <v>488</v>
      </c>
      <c r="U27" s="118" t="s">
        <v>484</v>
      </c>
      <c r="V27" s="118" t="s">
        <v>487</v>
      </c>
      <c r="W27" s="118" t="s">
        <v>488</v>
      </c>
      <c r="X27" s="118" t="s">
        <v>484</v>
      </c>
      <c r="Y27" s="118" t="s">
        <v>487</v>
      </c>
      <c r="Z27" s="119" t="s">
        <v>484</v>
      </c>
      <c r="AA27" s="117" t="s">
        <v>485</v>
      </c>
      <c r="AB27" s="91">
        <v>0</v>
      </c>
      <c r="AC27" s="117" t="s">
        <v>488</v>
      </c>
      <c r="AD27" s="90">
        <v>26</v>
      </c>
      <c r="AE27" s="48"/>
      <c r="AF27" s="91"/>
      <c r="AG27" s="48"/>
      <c r="AH27" s="90"/>
      <c r="AI27" s="92"/>
      <c r="AJ27" s="46">
        <f t="shared" si="1"/>
        <v>15</v>
      </c>
      <c r="AK27" s="96">
        <f t="shared" si="2"/>
        <v>15</v>
      </c>
      <c r="AL27" s="69">
        <f t="shared" si="3"/>
        <v>26</v>
      </c>
      <c r="AM27" s="70">
        <f t="shared" ca="1" si="4"/>
        <v>8.0412500000000016</v>
      </c>
      <c r="AN27" s="99"/>
    </row>
    <row r="28" spans="1:40">
      <c r="A28" s="46">
        <f t="shared" ca="1" si="0"/>
        <v>26</v>
      </c>
      <c r="B28" s="47">
        <f ca="1">IF(AND(AJ28=AJ27,AL28=AL27),B27,CELL("rad",B28)-2-COUNTIF(C$2:C27,"---"))</f>
        <v>26</v>
      </c>
      <c r="C28" s="114" t="s">
        <v>489</v>
      </c>
      <c r="D28" s="52">
        <f>IF(C28="--",15,IF(C28="---","",IF(C28,VLOOKUP(C28,'Rankinglista 2012'!A:G,7),"")))</f>
        <v>15</v>
      </c>
      <c r="E28" s="115" t="s">
        <v>492</v>
      </c>
      <c r="F28" s="116" t="s">
        <v>140</v>
      </c>
      <c r="G28" s="48" t="s">
        <v>484</v>
      </c>
      <c r="H28" s="89" t="s">
        <v>485</v>
      </c>
      <c r="I28" s="89" t="s">
        <v>486</v>
      </c>
      <c r="J28" s="89" t="s">
        <v>487</v>
      </c>
      <c r="K28" s="89" t="s">
        <v>484</v>
      </c>
      <c r="L28" s="89" t="s">
        <v>487</v>
      </c>
      <c r="M28" s="89" t="s">
        <v>484</v>
      </c>
      <c r="N28" s="89" t="s">
        <v>484</v>
      </c>
      <c r="O28" s="89" t="s">
        <v>487</v>
      </c>
      <c r="P28" s="89" t="s">
        <v>487</v>
      </c>
      <c r="Q28" s="89" t="s">
        <v>486</v>
      </c>
      <c r="R28" s="89" t="s">
        <v>488</v>
      </c>
      <c r="S28" s="89" t="s">
        <v>486</v>
      </c>
      <c r="T28" s="89" t="s">
        <v>487</v>
      </c>
      <c r="U28" s="89" t="s">
        <v>484</v>
      </c>
      <c r="V28" s="89" t="s">
        <v>487</v>
      </c>
      <c r="W28" s="89" t="s">
        <v>488</v>
      </c>
      <c r="X28" s="89" t="s">
        <v>484</v>
      </c>
      <c r="Y28" s="89" t="s">
        <v>487</v>
      </c>
      <c r="Z28" s="90" t="s">
        <v>488</v>
      </c>
      <c r="AA28" s="48" t="s">
        <v>485</v>
      </c>
      <c r="AB28" s="91">
        <v>0</v>
      </c>
      <c r="AC28" s="48" t="s">
        <v>495</v>
      </c>
      <c r="AD28" s="90">
        <v>25</v>
      </c>
      <c r="AE28" s="48"/>
      <c r="AF28" s="91"/>
      <c r="AG28" s="48"/>
      <c r="AH28" s="90"/>
      <c r="AI28" s="92"/>
      <c r="AJ28" s="46">
        <f t="shared" si="1"/>
        <v>15</v>
      </c>
      <c r="AK28" s="96">
        <f t="shared" si="2"/>
        <v>15</v>
      </c>
      <c r="AL28" s="69">
        <f t="shared" si="3"/>
        <v>85</v>
      </c>
      <c r="AM28" s="70">
        <f t="shared" ca="1" si="4"/>
        <v>8.1412499999999994</v>
      </c>
      <c r="AN28" s="99"/>
    </row>
    <row r="29" spans="1:40">
      <c r="A29" s="46">
        <f t="shared" ca="1" si="0"/>
        <v>27</v>
      </c>
      <c r="B29" s="47">
        <f ca="1">IF(AND(AJ29=AJ28,AL29=AL28),B28,CELL("rad",B29)-2-COUNTIF(C$2:C28,"---"))</f>
        <v>27</v>
      </c>
      <c r="C29" s="88">
        <v>72</v>
      </c>
      <c r="D29" s="52">
        <f>IF(C29="--",15,IF(C29="---","",IF(C29,VLOOKUP(C29,'Rankinglista 2012'!A:G,7),"")))</f>
        <v>5.51</v>
      </c>
      <c r="E29" s="86" t="str">
        <f>IF(ISNUMBER(C29),VLOOKUP(C29,'Rankinglista 2012'!A:G,4),"")</f>
        <v>Anders Johansson</v>
      </c>
      <c r="F29" s="87" t="str">
        <f>IF(ISNUMBER(C29),VLOOKUP(C29,'Rankinglista 2012'!A:G,5),"")</f>
        <v>Rehns BK</v>
      </c>
      <c r="G29" s="117" t="s">
        <v>484</v>
      </c>
      <c r="H29" s="118" t="s">
        <v>485</v>
      </c>
      <c r="I29" s="118" t="s">
        <v>486</v>
      </c>
      <c r="J29" s="118" t="s">
        <v>487</v>
      </c>
      <c r="K29" s="118" t="s">
        <v>488</v>
      </c>
      <c r="L29" s="118" t="s">
        <v>487</v>
      </c>
      <c r="M29" s="118" t="s">
        <v>484</v>
      </c>
      <c r="N29" s="118" t="s">
        <v>484</v>
      </c>
      <c r="O29" s="118" t="s">
        <v>487</v>
      </c>
      <c r="P29" s="118" t="s">
        <v>487</v>
      </c>
      <c r="Q29" s="118" t="s">
        <v>486</v>
      </c>
      <c r="R29" s="118" t="s">
        <v>488</v>
      </c>
      <c r="S29" s="118" t="s">
        <v>486</v>
      </c>
      <c r="T29" s="118" t="s">
        <v>488</v>
      </c>
      <c r="U29" s="118" t="s">
        <v>484</v>
      </c>
      <c r="V29" s="118" t="s">
        <v>487</v>
      </c>
      <c r="W29" s="118" t="s">
        <v>488</v>
      </c>
      <c r="X29" s="118" t="s">
        <v>484</v>
      </c>
      <c r="Y29" s="118" t="s">
        <v>485</v>
      </c>
      <c r="Z29" s="119" t="s">
        <v>484</v>
      </c>
      <c r="AA29" s="117" t="s">
        <v>497</v>
      </c>
      <c r="AB29" s="91">
        <v>0</v>
      </c>
      <c r="AC29" s="117" t="s">
        <v>495</v>
      </c>
      <c r="AD29" s="90">
        <v>55</v>
      </c>
      <c r="AE29" s="48"/>
      <c r="AF29" s="91"/>
      <c r="AG29" s="48"/>
      <c r="AH29" s="90"/>
      <c r="AI29" s="92"/>
      <c r="AJ29" s="46">
        <f t="shared" si="1"/>
        <v>15</v>
      </c>
      <c r="AK29" s="96">
        <f t="shared" si="2"/>
        <v>15</v>
      </c>
      <c r="AL29" s="69">
        <f t="shared" si="3"/>
        <v>175</v>
      </c>
      <c r="AM29" s="70">
        <f t="shared" ca="1" si="4"/>
        <v>8.2412500000000009</v>
      </c>
      <c r="AN29" s="99"/>
    </row>
    <row r="30" spans="1:40">
      <c r="A30" s="46">
        <f t="shared" ca="1" si="0"/>
        <v>28</v>
      </c>
      <c r="B30" s="47">
        <f ca="1">IF(AND(AJ30=AJ29,AL30=AL29),B29,CELL("rad",B30)-2-COUNTIF(C$2:C29,"---"))</f>
        <v>28</v>
      </c>
      <c r="C30" s="114" t="s">
        <v>489</v>
      </c>
      <c r="D30" s="52">
        <f>IF(C30="--",15,IF(C30="---","",IF(C30,VLOOKUP(C30,'Rankinglista 2012'!A:G,7),"")))</f>
        <v>15</v>
      </c>
      <c r="E30" s="115" t="s">
        <v>491</v>
      </c>
      <c r="F30" s="116" t="s">
        <v>35</v>
      </c>
      <c r="G30" s="48" t="s">
        <v>488</v>
      </c>
      <c r="H30" s="89" t="s">
        <v>488</v>
      </c>
      <c r="I30" s="89" t="s">
        <v>486</v>
      </c>
      <c r="J30" s="89" t="s">
        <v>487</v>
      </c>
      <c r="K30" s="89" t="s">
        <v>484</v>
      </c>
      <c r="L30" s="89" t="s">
        <v>487</v>
      </c>
      <c r="M30" s="89" t="s">
        <v>484</v>
      </c>
      <c r="N30" s="89" t="s">
        <v>484</v>
      </c>
      <c r="O30" s="89" t="s">
        <v>487</v>
      </c>
      <c r="P30" s="89" t="s">
        <v>487</v>
      </c>
      <c r="Q30" s="89" t="s">
        <v>486</v>
      </c>
      <c r="R30" s="89" t="s">
        <v>488</v>
      </c>
      <c r="S30" s="89" t="s">
        <v>484</v>
      </c>
      <c r="T30" s="89" t="s">
        <v>487</v>
      </c>
      <c r="U30" s="89" t="s">
        <v>484</v>
      </c>
      <c r="V30" s="89" t="s">
        <v>487</v>
      </c>
      <c r="W30" s="89" t="s">
        <v>488</v>
      </c>
      <c r="X30" s="89" t="s">
        <v>484</v>
      </c>
      <c r="Y30" s="89" t="s">
        <v>487</v>
      </c>
      <c r="Z30" s="90" t="s">
        <v>487</v>
      </c>
      <c r="AA30" s="48" t="s">
        <v>485</v>
      </c>
      <c r="AB30" s="91">
        <v>0</v>
      </c>
      <c r="AC30" s="48" t="s">
        <v>488</v>
      </c>
      <c r="AD30" s="90">
        <v>28</v>
      </c>
      <c r="AE30" s="48"/>
      <c r="AF30" s="91"/>
      <c r="AG30" s="48"/>
      <c r="AH30" s="90"/>
      <c r="AI30" s="92"/>
      <c r="AJ30" s="46">
        <f t="shared" si="1"/>
        <v>14</v>
      </c>
      <c r="AK30" s="96">
        <f t="shared" si="2"/>
        <v>14</v>
      </c>
      <c r="AL30" s="69">
        <f t="shared" si="3"/>
        <v>28</v>
      </c>
      <c r="AM30" s="70">
        <f t="shared" ca="1" si="4"/>
        <v>9.3412500000000005</v>
      </c>
      <c r="AN30" s="99"/>
    </row>
    <row r="31" spans="1:40">
      <c r="A31" s="46">
        <f t="shared" ca="1" si="0"/>
        <v>29</v>
      </c>
      <c r="B31" s="47">
        <f ca="1">IF(AND(AJ31=AJ30,AL31=AL30),B30,CELL("rad",B31)-2-COUNTIF(C$2:C30,"---"))</f>
        <v>29</v>
      </c>
      <c r="C31" s="88">
        <v>48</v>
      </c>
      <c r="D31" s="52">
        <f>IF(C31="--",15,IF(C31="---","",IF(C31,VLOOKUP(C31,'Rankinglista 2012'!A:G,7),"")))</f>
        <v>4.25</v>
      </c>
      <c r="E31" s="86" t="str">
        <f>IF(ISNUMBER(C31),VLOOKUP(C31,'Rankinglista 2012'!A:G,4),"")</f>
        <v>Åke Wallén</v>
      </c>
      <c r="F31" s="87" t="str">
        <f>IF(ISNUMBER(C31),VLOOKUP(C31,'Rankinglista 2012'!A:G,5),"")</f>
        <v>Upsala IF</v>
      </c>
      <c r="G31" s="117" t="s">
        <v>484</v>
      </c>
      <c r="H31" s="118" t="s">
        <v>485</v>
      </c>
      <c r="I31" s="118" t="s">
        <v>487</v>
      </c>
      <c r="J31" s="118" t="s">
        <v>487</v>
      </c>
      <c r="K31" s="118" t="s">
        <v>488</v>
      </c>
      <c r="L31" s="118" t="s">
        <v>487</v>
      </c>
      <c r="M31" s="118" t="s">
        <v>484</v>
      </c>
      <c r="N31" s="118" t="s">
        <v>484</v>
      </c>
      <c r="O31" s="118" t="s">
        <v>487</v>
      </c>
      <c r="P31" s="118" t="s">
        <v>487</v>
      </c>
      <c r="Q31" s="118" t="s">
        <v>486</v>
      </c>
      <c r="R31" s="118" t="s">
        <v>487</v>
      </c>
      <c r="S31" s="118" t="s">
        <v>484</v>
      </c>
      <c r="T31" s="118" t="s">
        <v>487</v>
      </c>
      <c r="U31" s="118" t="s">
        <v>484</v>
      </c>
      <c r="V31" s="118" t="s">
        <v>487</v>
      </c>
      <c r="W31" s="118" t="s">
        <v>488</v>
      </c>
      <c r="X31" s="118" t="s">
        <v>484</v>
      </c>
      <c r="Y31" s="118" t="s">
        <v>487</v>
      </c>
      <c r="Z31" s="119" t="s">
        <v>484</v>
      </c>
      <c r="AA31" s="117" t="s">
        <v>485</v>
      </c>
      <c r="AB31" s="91">
        <v>0</v>
      </c>
      <c r="AC31" s="117" t="s">
        <v>488</v>
      </c>
      <c r="AD31" s="90">
        <v>32</v>
      </c>
      <c r="AE31" s="48"/>
      <c r="AF31" s="91"/>
      <c r="AG31" s="48"/>
      <c r="AH31" s="90"/>
      <c r="AI31" s="92"/>
      <c r="AJ31" s="46">
        <f t="shared" si="1"/>
        <v>14</v>
      </c>
      <c r="AK31" s="96">
        <f t="shared" si="2"/>
        <v>14</v>
      </c>
      <c r="AL31" s="69">
        <f t="shared" si="3"/>
        <v>32</v>
      </c>
      <c r="AM31" s="70">
        <f t="shared" ca="1" si="4"/>
        <v>9.4412500000000001</v>
      </c>
      <c r="AN31" s="99"/>
    </row>
    <row r="32" spans="1:40">
      <c r="A32" s="46">
        <f t="shared" ca="1" si="0"/>
        <v>30</v>
      </c>
      <c r="B32" s="47">
        <f ca="1">IF(AND(AJ32=AJ31,AL32=AL31),B31,CELL("rad",B32)-2-COUNTIF(C$2:C31,"---"))</f>
        <v>30</v>
      </c>
      <c r="C32" s="88">
        <v>65</v>
      </c>
      <c r="D32" s="52">
        <f>IF(C32="--",15,IF(C32="---","",IF(C32,VLOOKUP(C32,'Rankinglista 2012'!A:G,7),"")))</f>
        <v>4.9800000000000004</v>
      </c>
      <c r="E32" s="86" t="str">
        <f>IF(ISNUMBER(C32),VLOOKUP(C32,'Rankinglista 2012'!A:G,4),"")</f>
        <v>Bo Hansson</v>
      </c>
      <c r="F32" s="87" t="str">
        <f>IF(ISNUMBER(C32),VLOOKUP(C32,'Rankinglista 2012'!A:G,5),"")</f>
        <v>OK Rodhen</v>
      </c>
      <c r="G32" s="117" t="s">
        <v>484</v>
      </c>
      <c r="H32" s="118" t="s">
        <v>485</v>
      </c>
      <c r="I32" s="118" t="s">
        <v>488</v>
      </c>
      <c r="J32" s="118" t="s">
        <v>487</v>
      </c>
      <c r="K32" s="118" t="s">
        <v>488</v>
      </c>
      <c r="L32" s="118" t="s">
        <v>487</v>
      </c>
      <c r="M32" s="118" t="s">
        <v>484</v>
      </c>
      <c r="N32" s="118" t="s">
        <v>484</v>
      </c>
      <c r="O32" s="118" t="s">
        <v>484</v>
      </c>
      <c r="P32" s="118" t="s">
        <v>487</v>
      </c>
      <c r="Q32" s="118" t="s">
        <v>486</v>
      </c>
      <c r="R32" s="118" t="s">
        <v>488</v>
      </c>
      <c r="S32" s="118" t="s">
        <v>486</v>
      </c>
      <c r="T32" s="118" t="s">
        <v>488</v>
      </c>
      <c r="U32" s="118" t="s">
        <v>484</v>
      </c>
      <c r="V32" s="118" t="s">
        <v>487</v>
      </c>
      <c r="W32" s="118" t="s">
        <v>488</v>
      </c>
      <c r="X32" s="118" t="s">
        <v>488</v>
      </c>
      <c r="Y32" s="118" t="s">
        <v>487</v>
      </c>
      <c r="Z32" s="119" t="s">
        <v>488</v>
      </c>
      <c r="AA32" s="117" t="s">
        <v>485</v>
      </c>
      <c r="AB32" s="91">
        <v>0</v>
      </c>
      <c r="AC32" s="117" t="s">
        <v>488</v>
      </c>
      <c r="AD32" s="90">
        <v>39</v>
      </c>
      <c r="AE32" s="48"/>
      <c r="AF32" s="91"/>
      <c r="AG32" s="48"/>
      <c r="AH32" s="90"/>
      <c r="AI32" s="92"/>
      <c r="AJ32" s="46">
        <f t="shared" si="1"/>
        <v>14</v>
      </c>
      <c r="AK32" s="96">
        <f t="shared" si="2"/>
        <v>14</v>
      </c>
      <c r="AL32" s="69">
        <f t="shared" si="3"/>
        <v>39</v>
      </c>
      <c r="AM32" s="70">
        <f t="shared" ca="1" si="4"/>
        <v>9.5412500000000016</v>
      </c>
      <c r="AN32" s="99"/>
    </row>
    <row r="33" spans="1:40">
      <c r="A33" s="46">
        <f t="shared" ca="1" si="0"/>
        <v>31</v>
      </c>
      <c r="B33" s="47">
        <f ca="1">IF(AND(AJ33=AJ32,AL33=AL32),B32,CELL("rad",B33)-2-COUNTIF(C$2:C32,"---"))</f>
        <v>31</v>
      </c>
      <c r="C33" s="88">
        <v>155</v>
      </c>
      <c r="D33" s="52">
        <f>IF(C33="--",15,IF(C33="---","",IF(C33,VLOOKUP(C33,'Rankinglista 2012'!A:G,7),"")))</f>
        <v>14.36</v>
      </c>
      <c r="E33" s="86" t="str">
        <f>IF(ISNUMBER(C33),VLOOKUP(C33,'Rankinglista 2012'!A:G,4),"")</f>
        <v>Clara Jakobsson</v>
      </c>
      <c r="F33" s="87" t="str">
        <f>IF(ISNUMBER(C33),VLOOKUP(C33,'Rankinglista 2012'!A:G,5),"")</f>
        <v>Tidaholm SOK Sisu</v>
      </c>
      <c r="G33" s="117" t="s">
        <v>484</v>
      </c>
      <c r="H33" s="118" t="s">
        <v>487</v>
      </c>
      <c r="I33" s="118" t="s">
        <v>487</v>
      </c>
      <c r="J33" s="118" t="s">
        <v>487</v>
      </c>
      <c r="K33" s="118" t="s">
        <v>488</v>
      </c>
      <c r="L33" s="118" t="s">
        <v>487</v>
      </c>
      <c r="M33" s="118" t="s">
        <v>484</v>
      </c>
      <c r="N33" s="118" t="s">
        <v>484</v>
      </c>
      <c r="O33" s="118" t="s">
        <v>487</v>
      </c>
      <c r="P33" s="118" t="s">
        <v>487</v>
      </c>
      <c r="Q33" s="118" t="s">
        <v>486</v>
      </c>
      <c r="R33" s="118" t="s">
        <v>488</v>
      </c>
      <c r="S33" s="118" t="s">
        <v>486</v>
      </c>
      <c r="T33" s="118" t="s">
        <v>488</v>
      </c>
      <c r="U33" s="118" t="s">
        <v>484</v>
      </c>
      <c r="V33" s="118" t="s">
        <v>487</v>
      </c>
      <c r="W33" s="118" t="s">
        <v>488</v>
      </c>
      <c r="X33" s="118" t="s">
        <v>488</v>
      </c>
      <c r="Y33" s="118" t="s">
        <v>487</v>
      </c>
      <c r="Z33" s="119" t="s">
        <v>484</v>
      </c>
      <c r="AA33" s="117" t="s">
        <v>485</v>
      </c>
      <c r="AB33" s="91">
        <v>0</v>
      </c>
      <c r="AC33" s="117" t="s">
        <v>488</v>
      </c>
      <c r="AD33" s="90">
        <v>22</v>
      </c>
      <c r="AE33" s="48"/>
      <c r="AF33" s="91"/>
      <c r="AG33" s="48"/>
      <c r="AH33" s="90"/>
      <c r="AI33" s="92"/>
      <c r="AJ33" s="46">
        <f t="shared" si="1"/>
        <v>13</v>
      </c>
      <c r="AK33" s="96">
        <f t="shared" si="2"/>
        <v>13</v>
      </c>
      <c r="AL33" s="69">
        <f t="shared" si="3"/>
        <v>22</v>
      </c>
      <c r="AM33" s="70">
        <f t="shared" ca="1" si="4"/>
        <v>10.641249999999999</v>
      </c>
      <c r="AN33" s="99"/>
    </row>
    <row r="34" spans="1:40">
      <c r="A34" s="46">
        <f t="shared" ca="1" si="0"/>
        <v>32</v>
      </c>
      <c r="B34" s="47">
        <f ca="1">IF(AND(AJ34=AJ33,AL34=AL33),B33,CELL("rad",B34)-2-COUNTIF(C$2:C33,"---"))</f>
        <v>32</v>
      </c>
      <c r="C34" s="88">
        <v>85</v>
      </c>
      <c r="D34" s="52">
        <f>IF(C34="--",15,IF(C34="---","",IF(C34,VLOOKUP(C34,'Rankinglista 2012'!A:G,7),"")))</f>
        <v>6.7</v>
      </c>
      <c r="E34" s="86" t="str">
        <f>IF(ISNUMBER(C34),VLOOKUP(C34,'Rankinglista 2012'!A:G,4),"")</f>
        <v>Conny Forsell</v>
      </c>
      <c r="F34" s="87" t="str">
        <f>IF(ISNUMBER(C34),VLOOKUP(C34,'Rankinglista 2012'!A:G,5),"")</f>
        <v>Rehns BK</v>
      </c>
      <c r="G34" s="117" t="s">
        <v>484</v>
      </c>
      <c r="H34" s="118" t="s">
        <v>485</v>
      </c>
      <c r="I34" s="118" t="s">
        <v>487</v>
      </c>
      <c r="J34" s="118" t="s">
        <v>487</v>
      </c>
      <c r="K34" s="118" t="s">
        <v>484</v>
      </c>
      <c r="L34" s="118" t="s">
        <v>487</v>
      </c>
      <c r="M34" s="118" t="s">
        <v>484</v>
      </c>
      <c r="N34" s="118" t="s">
        <v>498</v>
      </c>
      <c r="O34" s="118" t="s">
        <v>487</v>
      </c>
      <c r="P34" s="118" t="s">
        <v>488</v>
      </c>
      <c r="Q34" s="118" t="s">
        <v>486</v>
      </c>
      <c r="R34" s="118" t="s">
        <v>487</v>
      </c>
      <c r="S34" s="118" t="s">
        <v>484</v>
      </c>
      <c r="T34" s="118" t="s">
        <v>488</v>
      </c>
      <c r="U34" s="118" t="s">
        <v>484</v>
      </c>
      <c r="V34" s="118" t="s">
        <v>487</v>
      </c>
      <c r="W34" s="118" t="s">
        <v>488</v>
      </c>
      <c r="X34" s="118" t="s">
        <v>484</v>
      </c>
      <c r="Y34" s="118" t="s">
        <v>487</v>
      </c>
      <c r="Z34" s="119" t="s">
        <v>488</v>
      </c>
      <c r="AA34" s="117" t="s">
        <v>485</v>
      </c>
      <c r="AB34" s="91">
        <v>0</v>
      </c>
      <c r="AC34" s="117" t="s">
        <v>488</v>
      </c>
      <c r="AD34" s="90">
        <v>33</v>
      </c>
      <c r="AE34" s="48"/>
      <c r="AF34" s="91"/>
      <c r="AG34" s="48"/>
      <c r="AH34" s="90"/>
      <c r="AI34" s="92"/>
      <c r="AJ34" s="46">
        <f t="shared" si="1"/>
        <v>13</v>
      </c>
      <c r="AK34" s="96">
        <f t="shared" si="2"/>
        <v>13</v>
      </c>
      <c r="AL34" s="69">
        <f t="shared" si="3"/>
        <v>33</v>
      </c>
      <c r="AM34" s="70">
        <f t="shared" ca="1" si="4"/>
        <v>10.741250000000001</v>
      </c>
      <c r="AN34" s="99"/>
    </row>
    <row r="35" spans="1:40">
      <c r="A35" s="46">
        <f t="shared" ref="A35:A66" ca="1" si="5">IF(AND(AJ35=AJ34,AL35=AL34),A34,CELL("rad",A35)-2)</f>
        <v>33</v>
      </c>
      <c r="B35" s="47">
        <f ca="1">IF(AND(AJ35=AJ34,AL35=AL34),B34,CELL("rad",B35)-2-COUNTIF(C$2:C34,"---"))</f>
        <v>33</v>
      </c>
      <c r="C35" s="114" t="s">
        <v>489</v>
      </c>
      <c r="D35" s="52">
        <f>IF(C35="--",15,IF(C35="---","",IF(C35,VLOOKUP(C35,'Rankinglista 2012'!A:G,7),"")))</f>
        <v>15</v>
      </c>
      <c r="E35" s="115" t="s">
        <v>493</v>
      </c>
      <c r="F35" s="116" t="s">
        <v>35</v>
      </c>
      <c r="G35" s="48" t="s">
        <v>484</v>
      </c>
      <c r="H35" s="89" t="s">
        <v>485</v>
      </c>
      <c r="I35" s="89" t="s">
        <v>485</v>
      </c>
      <c r="J35" s="89" t="s">
        <v>487</v>
      </c>
      <c r="K35" s="89" t="s">
        <v>488</v>
      </c>
      <c r="L35" s="89" t="s">
        <v>487</v>
      </c>
      <c r="M35" s="89" t="s">
        <v>484</v>
      </c>
      <c r="N35" s="89" t="s">
        <v>484</v>
      </c>
      <c r="O35" s="89" t="s">
        <v>487</v>
      </c>
      <c r="P35" s="89" t="s">
        <v>486</v>
      </c>
      <c r="Q35" s="89" t="s">
        <v>486</v>
      </c>
      <c r="R35" s="89" t="s">
        <v>487</v>
      </c>
      <c r="S35" s="89" t="s">
        <v>486</v>
      </c>
      <c r="T35" s="89" t="s">
        <v>484</v>
      </c>
      <c r="U35" s="89" t="s">
        <v>484</v>
      </c>
      <c r="V35" s="89" t="s">
        <v>487</v>
      </c>
      <c r="W35" s="89" t="s">
        <v>488</v>
      </c>
      <c r="X35" s="89" t="s">
        <v>484</v>
      </c>
      <c r="Y35" s="89" t="s">
        <v>487</v>
      </c>
      <c r="Z35" s="90" t="s">
        <v>488</v>
      </c>
      <c r="AA35" s="48" t="s">
        <v>485</v>
      </c>
      <c r="AB35" s="91">
        <v>0</v>
      </c>
      <c r="AC35" s="48" t="s">
        <v>488</v>
      </c>
      <c r="AD35" s="90">
        <v>37</v>
      </c>
      <c r="AE35" s="48"/>
      <c r="AF35" s="91"/>
      <c r="AG35" s="48"/>
      <c r="AH35" s="90"/>
      <c r="AI35" s="92"/>
      <c r="AJ35" s="46">
        <f t="shared" ref="AJ35:AJ66" si="6">IF(C35="","",MAX(SUM(IF(G35=G$2,1,0)+IF(H35=H$2,1,0)+IF(I35=I$2,1,0)+IF(J35=J$2,1,0)+IF(K35=K$2,1,0)+IF(L35=L$2,1,0)+IF(M35=M$2,1,0)+IF(N35=N$2,1,0)+IF(O35=O$2,1,0)+IF(P35=P$2,1,0)+IF(Q35=Q$2,1,0)+IF(R35=R$2,1,0)+IF(S35=S$2,1,0)+IF(T35=T$2,1,0)+IF(U35=U$2,1,0)+IF(V35=V$2,1,0)+IF(W35=W$2,1,0)+IF(X35=X$2,1,0)+IF(Y35=Y$2,1,0)+IF(Z35=Z$2,1,0)+IF(AA35=AA$2,$A$1,0)+IF(AC35=AC$2,$A$1,0)+IF(AE35=AE$2,$A$1,0)+IF(AG35=AG$2,$A$1,0)-ABS(AI35)),0))</f>
        <v>11</v>
      </c>
      <c r="AK35" s="96">
        <f t="shared" ref="AK35:AK66" si="7">IF(OR(C35="",C35="---"),"",AJ35)</f>
        <v>11</v>
      </c>
      <c r="AL35" s="69">
        <f t="shared" ref="AL35:AL66" si="8">IF(C35="","",SUM(IF(ISNUMBER(AB35),IF(AA35=AA$2,AB35,AB35+$A$2),0),IF(ISNUMBER(AD35),IF(AC35=AC$2,AD35,AD35+$A$2),0),IF(ISNUMBER(AF35),IF(AE35=AE$2,AF35,AF35+$A$2),0),IF(ISNUMBER(AH35),IF(AG35=AG$2,AH35,AH35+$A$2),0)))</f>
        <v>37</v>
      </c>
      <c r="AM35" s="70">
        <f t="shared" ref="AM35:AM66" ca="1" si="9">IF(OR(AJ35=0,AJ35="",D$79="",D35=""),"",(E$79-AJ35)+D$79+(B35-1)*0.1)</f>
        <v>12.841249999999999</v>
      </c>
      <c r="AN35" s="99"/>
    </row>
    <row r="36" spans="1:40">
      <c r="A36" s="46">
        <f t="shared" ca="1" si="5"/>
        <v>34</v>
      </c>
      <c r="B36" s="47">
        <f ca="1">IF(AND(AJ36=AJ35,AL36=AL35),B35,CELL("rad",B36)-2-COUNTIF(C$2:C35,"---"))</f>
        <v>34</v>
      </c>
      <c r="C36" s="114" t="s">
        <v>489</v>
      </c>
      <c r="D36" s="52">
        <f>IF(C36="--",15,IF(C36="---","",IF(C36,VLOOKUP(C36,'Rankinglista 2012'!A:G,7),"")))</f>
        <v>15</v>
      </c>
      <c r="E36" s="115" t="s">
        <v>490</v>
      </c>
      <c r="F36" s="116" t="s">
        <v>35</v>
      </c>
      <c r="G36" s="48" t="s">
        <v>484</v>
      </c>
      <c r="H36" s="89" t="s">
        <v>485</v>
      </c>
      <c r="I36" s="89" t="s">
        <v>485</v>
      </c>
      <c r="J36" s="89" t="s">
        <v>487</v>
      </c>
      <c r="K36" s="89" t="s">
        <v>488</v>
      </c>
      <c r="L36" s="89" t="s">
        <v>487</v>
      </c>
      <c r="M36" s="89" t="s">
        <v>488</v>
      </c>
      <c r="N36" s="89" t="s">
        <v>484</v>
      </c>
      <c r="O36" s="89" t="s">
        <v>487</v>
      </c>
      <c r="P36" s="89" t="s">
        <v>487</v>
      </c>
      <c r="Q36" s="89" t="s">
        <v>486</v>
      </c>
      <c r="R36" s="89" t="s">
        <v>487</v>
      </c>
      <c r="S36" s="89" t="s">
        <v>486</v>
      </c>
      <c r="T36" s="89" t="s">
        <v>488</v>
      </c>
      <c r="U36" s="89" t="s">
        <v>484</v>
      </c>
      <c r="V36" s="89" t="s">
        <v>487</v>
      </c>
      <c r="W36" s="89" t="s">
        <v>487</v>
      </c>
      <c r="X36" s="89" t="s">
        <v>488</v>
      </c>
      <c r="Y36" s="89" t="s">
        <v>487</v>
      </c>
      <c r="Z36" s="90" t="s">
        <v>487</v>
      </c>
      <c r="AA36" s="48" t="s">
        <v>487</v>
      </c>
      <c r="AB36" s="91">
        <v>0</v>
      </c>
      <c r="AC36" s="48" t="s">
        <v>487</v>
      </c>
      <c r="AD36" s="90">
        <v>24</v>
      </c>
      <c r="AE36" s="48"/>
      <c r="AF36" s="91"/>
      <c r="AG36" s="48"/>
      <c r="AH36" s="90"/>
      <c r="AI36" s="92"/>
      <c r="AJ36" s="46">
        <f t="shared" si="6"/>
        <v>10</v>
      </c>
      <c r="AK36" s="96">
        <f t="shared" si="7"/>
        <v>10</v>
      </c>
      <c r="AL36" s="69">
        <f t="shared" si="8"/>
        <v>144</v>
      </c>
      <c r="AM36" s="70">
        <f t="shared" ca="1" si="9"/>
        <v>13.94125</v>
      </c>
      <c r="AN36" s="99"/>
    </row>
    <row r="37" spans="1:40">
      <c r="A37" s="46">
        <f t="shared" ca="1" si="5"/>
        <v>35</v>
      </c>
      <c r="B37" s="47">
        <f ca="1">IF(AND(AJ37=AJ36,AL37=AL36),B36,CELL("rad",B37)-2-COUNTIF(C$2:C36,"---"))</f>
        <v>35</v>
      </c>
      <c r="C37" s="88" t="s">
        <v>489</v>
      </c>
      <c r="D37" s="52">
        <f>IF(C37="--",15,IF(C37="---","",IF(C37,VLOOKUP(C37,'Rankinglista 2012'!A:G,7),"")))</f>
        <v>15</v>
      </c>
      <c r="E37" s="86" t="s">
        <v>496</v>
      </c>
      <c r="F37" s="87" t="s">
        <v>62</v>
      </c>
      <c r="G37" s="48" t="s">
        <v>488</v>
      </c>
      <c r="H37" s="89" t="s">
        <v>484</v>
      </c>
      <c r="I37" s="89" t="s">
        <v>486</v>
      </c>
      <c r="J37" s="89" t="s">
        <v>495</v>
      </c>
      <c r="K37" s="89" t="s">
        <v>488</v>
      </c>
      <c r="L37" s="89" t="s">
        <v>484</v>
      </c>
      <c r="M37" s="89" t="s">
        <v>484</v>
      </c>
      <c r="N37" s="89" t="s">
        <v>484</v>
      </c>
      <c r="O37" s="89" t="s">
        <v>487</v>
      </c>
      <c r="P37" s="89" t="s">
        <v>487</v>
      </c>
      <c r="Q37" s="89" t="s">
        <v>488</v>
      </c>
      <c r="R37" s="89" t="s">
        <v>488</v>
      </c>
      <c r="S37" s="89" t="s">
        <v>486</v>
      </c>
      <c r="T37" s="89" t="s">
        <v>487</v>
      </c>
      <c r="U37" s="89" t="s">
        <v>484</v>
      </c>
      <c r="V37" s="89" t="s">
        <v>488</v>
      </c>
      <c r="W37" s="89" t="s">
        <v>488</v>
      </c>
      <c r="X37" s="89" t="s">
        <v>484</v>
      </c>
      <c r="Y37" s="89" t="s">
        <v>487</v>
      </c>
      <c r="Z37" s="90" t="s">
        <v>488</v>
      </c>
      <c r="AA37" s="48" t="s">
        <v>485</v>
      </c>
      <c r="AB37" s="91">
        <v>0</v>
      </c>
      <c r="AC37" s="48" t="s">
        <v>488</v>
      </c>
      <c r="AD37" s="90">
        <v>36</v>
      </c>
      <c r="AE37" s="48"/>
      <c r="AF37" s="91"/>
      <c r="AG37" s="48"/>
      <c r="AH37" s="90"/>
      <c r="AI37" s="92"/>
      <c r="AJ37" s="46">
        <f t="shared" si="6"/>
        <v>9</v>
      </c>
      <c r="AK37" s="96">
        <f t="shared" si="7"/>
        <v>9</v>
      </c>
      <c r="AL37" s="69">
        <f t="shared" si="8"/>
        <v>36</v>
      </c>
      <c r="AM37" s="70">
        <f t="shared" ca="1" si="9"/>
        <v>15.04125</v>
      </c>
      <c r="AN37" s="99"/>
    </row>
    <row r="38" spans="1:40" ht="13.5" thickBot="1">
      <c r="A38" s="46">
        <f t="shared" ca="1" si="5"/>
        <v>36</v>
      </c>
      <c r="B38" s="47">
        <f ca="1">IF(AND(AJ38=AJ37,AL38=AL37),B37,CELL("rad",B38)-2-COUNTIF(C$2:C37,"---"))</f>
        <v>36</v>
      </c>
      <c r="C38" s="88">
        <v>87</v>
      </c>
      <c r="D38" s="52">
        <f>IF(C38="--",15,IF(C38="---","",IF(C38,VLOOKUP(C38,'Rankinglista 2012'!A:G,7),"")))</f>
        <v>6.91</v>
      </c>
      <c r="E38" s="86" t="str">
        <f>IF(ISNUMBER(C38),VLOOKUP(C38,'Rankinglista 2012'!A:G,4),"")</f>
        <v>Lennart Andersson</v>
      </c>
      <c r="F38" s="87" t="str">
        <f>IF(ISNUMBER(C38),VLOOKUP(C38,'Rankinglista 2012'!A:G,5),"")</f>
        <v>Häverödals SK</v>
      </c>
      <c r="G38" s="117" t="s">
        <v>487</v>
      </c>
      <c r="H38" s="118" t="s">
        <v>486</v>
      </c>
      <c r="I38" s="118" t="s">
        <v>484</v>
      </c>
      <c r="J38" s="118" t="s">
        <v>488</v>
      </c>
      <c r="K38" s="118" t="s">
        <v>488</v>
      </c>
      <c r="L38" s="118" t="s">
        <v>487</v>
      </c>
      <c r="M38" s="118" t="s">
        <v>484</v>
      </c>
      <c r="N38" s="118" t="s">
        <v>484</v>
      </c>
      <c r="O38" s="118" t="s">
        <v>487</v>
      </c>
      <c r="P38" s="118" t="s">
        <v>487</v>
      </c>
      <c r="Q38" s="118" t="s">
        <v>486</v>
      </c>
      <c r="R38" s="118" t="s">
        <v>488</v>
      </c>
      <c r="S38" s="118" t="s">
        <v>484</v>
      </c>
      <c r="T38" s="118" t="s">
        <v>488</v>
      </c>
      <c r="U38" s="118" t="s">
        <v>484</v>
      </c>
      <c r="V38" s="118" t="s">
        <v>484</v>
      </c>
      <c r="W38" s="118" t="s">
        <v>487</v>
      </c>
      <c r="X38" s="118" t="s">
        <v>488</v>
      </c>
      <c r="Y38" s="118" t="s">
        <v>487</v>
      </c>
      <c r="Z38" s="119" t="s">
        <v>488</v>
      </c>
      <c r="AA38" s="117" t="s">
        <v>495</v>
      </c>
      <c r="AB38" s="91">
        <v>0</v>
      </c>
      <c r="AC38" s="117" t="s">
        <v>488</v>
      </c>
      <c r="AD38" s="90">
        <v>66</v>
      </c>
      <c r="AE38" s="48"/>
      <c r="AF38" s="91"/>
      <c r="AG38" s="48"/>
      <c r="AH38" s="90"/>
      <c r="AI38" s="92"/>
      <c r="AJ38" s="46">
        <f t="shared" si="6"/>
        <v>9</v>
      </c>
      <c r="AK38" s="96">
        <f t="shared" si="7"/>
        <v>9</v>
      </c>
      <c r="AL38" s="69">
        <f t="shared" si="8"/>
        <v>126</v>
      </c>
      <c r="AM38" s="70">
        <f t="shared" ca="1" si="9"/>
        <v>15.141249999999999</v>
      </c>
      <c r="AN38" s="99"/>
    </row>
    <row r="39" spans="1:40" hidden="1">
      <c r="A39" s="46">
        <f t="shared" ca="1" si="5"/>
        <v>37</v>
      </c>
      <c r="B39" s="47">
        <f ca="1">IF(AND(AJ39=AJ38,AL39=AL38),B38,CELL("rad",B39)-2-COUNTIF(C$2:C38,"---"))</f>
        <v>37</v>
      </c>
      <c r="C39" s="88">
        <v>73</v>
      </c>
      <c r="D39" s="52">
        <f>IF(C39="--",15,IF(C39="---","",IF(C39,VLOOKUP(C39,'Rankinglista 2012'!A:G,7),"")))</f>
        <v>5.57</v>
      </c>
      <c r="E39" s="86" t="str">
        <f>IF(ISNUMBER(C39),VLOOKUP(C39,'Rankinglista 2012'!A:G,4),"")</f>
        <v>Björn-Ove Bergkvist</v>
      </c>
      <c r="F39" s="87" t="str">
        <f>IF(ISNUMBER(C39),VLOOKUP(C39,'Rankinglista 2012'!A:G,5),"")</f>
        <v>Vallentuna-Össeby OL</v>
      </c>
      <c r="G39" s="4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90"/>
      <c r="AA39" s="48"/>
      <c r="AB39" s="91">
        <v>0</v>
      </c>
      <c r="AC39" s="48"/>
      <c r="AD39" s="90"/>
      <c r="AE39" s="48"/>
      <c r="AF39" s="91"/>
      <c r="AG39" s="48"/>
      <c r="AH39" s="90"/>
      <c r="AI39" s="92"/>
      <c r="AJ39" s="46">
        <f t="shared" si="6"/>
        <v>0</v>
      </c>
      <c r="AK39" s="96">
        <f t="shared" si="7"/>
        <v>0</v>
      </c>
      <c r="AL39" s="69">
        <f t="shared" si="8"/>
        <v>60</v>
      </c>
      <c r="AM39" s="70" t="str">
        <f t="shared" si="9"/>
        <v/>
      </c>
      <c r="AN39" s="99"/>
    </row>
    <row r="40" spans="1:40" hidden="1">
      <c r="A40" s="46">
        <f t="shared" ca="1" si="5"/>
        <v>37</v>
      </c>
      <c r="B40" s="47">
        <f ca="1">IF(AND(AJ40=AJ39,AL40=AL39),B39,CELL("rad",B40)-2-COUNTIF(C$2:C39,"---"))</f>
        <v>37</v>
      </c>
      <c r="C40" s="88">
        <v>161</v>
      </c>
      <c r="D40" s="52">
        <f>IF(C40="--",15,IF(C40="---","",IF(C40,VLOOKUP(C40,'Rankinglista 2012'!A:G,7),"")))</f>
        <v>15</v>
      </c>
      <c r="E40" s="86" t="str">
        <f>IF(ISNUMBER(C40),VLOOKUP(C40,'Rankinglista 2012'!A:G,4),"")</f>
        <v>Håkan Bergkvist</v>
      </c>
      <c r="F40" s="87" t="str">
        <f>IF(ISNUMBER(C40),VLOOKUP(C40,'Rankinglista 2012'!A:G,5),"")</f>
        <v>Vallentuna-Össeby OL</v>
      </c>
      <c r="G40" s="48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90"/>
      <c r="AA40" s="48"/>
      <c r="AB40" s="91">
        <v>0</v>
      </c>
      <c r="AC40" s="48"/>
      <c r="AD40" s="90"/>
      <c r="AE40" s="48"/>
      <c r="AF40" s="91"/>
      <c r="AG40" s="48"/>
      <c r="AH40" s="90"/>
      <c r="AI40" s="92"/>
      <c r="AJ40" s="46">
        <f t="shared" si="6"/>
        <v>0</v>
      </c>
      <c r="AK40" s="96">
        <f t="shared" si="7"/>
        <v>0</v>
      </c>
      <c r="AL40" s="69">
        <f t="shared" si="8"/>
        <v>60</v>
      </c>
      <c r="AM40" s="70" t="str">
        <f t="shared" si="9"/>
        <v/>
      </c>
      <c r="AN40" s="99"/>
    </row>
    <row r="41" spans="1:40" hidden="1">
      <c r="A41" s="46">
        <f t="shared" ca="1" si="5"/>
        <v>37</v>
      </c>
      <c r="B41" s="47">
        <f ca="1">IF(AND(AJ41=AJ40,AL41=AL40),B40,CELL("rad",B41)-2-COUNTIF(C$2:C40,"---"))</f>
        <v>37</v>
      </c>
      <c r="C41" s="88">
        <v>74</v>
      </c>
      <c r="D41" s="52">
        <f>IF(C41="--",15,IF(C41="---","",IF(C41,VLOOKUP(C41,'Rankinglista 2012'!A:G,7),"")))</f>
        <v>5.66</v>
      </c>
      <c r="E41" s="86" t="str">
        <f>IF(ISNUMBER(C41),VLOOKUP(C41,'Rankinglista 2012'!A:G,4),"")</f>
        <v>Gudrun Grass</v>
      </c>
      <c r="F41" s="87" t="str">
        <f>IF(ISNUMBER(C41),VLOOKUP(C41,'Rankinglista 2012'!A:G,5),"")</f>
        <v>Vallentuna-Össeby OL</v>
      </c>
      <c r="G41" s="48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90"/>
      <c r="AA41" s="48"/>
      <c r="AB41" s="91">
        <v>0</v>
      </c>
      <c r="AC41" s="48"/>
      <c r="AD41" s="90"/>
      <c r="AE41" s="48"/>
      <c r="AF41" s="91"/>
      <c r="AG41" s="48"/>
      <c r="AH41" s="90"/>
      <c r="AI41" s="92"/>
      <c r="AJ41" s="46">
        <f t="shared" si="6"/>
        <v>0</v>
      </c>
      <c r="AK41" s="96">
        <f t="shared" si="7"/>
        <v>0</v>
      </c>
      <c r="AL41" s="69">
        <f t="shared" si="8"/>
        <v>60</v>
      </c>
      <c r="AM41" s="70" t="str">
        <f t="shared" si="9"/>
        <v/>
      </c>
      <c r="AN41" s="99"/>
    </row>
    <row r="42" spans="1:40" ht="13.5" hidden="1" thickBot="1">
      <c r="A42" s="46">
        <f t="shared" ca="1" si="5"/>
        <v>37</v>
      </c>
      <c r="B42" s="47">
        <f ca="1">IF(AND(AJ42=AJ41,AL42=AL41),B41,CELL("rad",B42)-2-COUNTIF(C$2:C41,"---"))</f>
        <v>37</v>
      </c>
      <c r="C42" s="88">
        <v>10</v>
      </c>
      <c r="D42" s="52">
        <f>IF(C42="--",15,IF(C42="---","",IF(C42,VLOOKUP(C42,'Rankinglista 2012'!A:G,7),"")))</f>
        <v>0.74</v>
      </c>
      <c r="E42" s="86" t="str">
        <f>IF(ISNUMBER(C42),VLOOKUP(C42,'Rankinglista 2012'!A:G,4),"")</f>
        <v>Ola Jansson</v>
      </c>
      <c r="F42" s="87" t="str">
        <f>IF(ISNUMBER(C42),VLOOKUP(C42,'Rankinglista 2012'!A:G,5),"")</f>
        <v>Björklinge SOK</v>
      </c>
      <c r="G42" s="48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8"/>
      <c r="AB42" s="91">
        <v>0</v>
      </c>
      <c r="AC42" s="48"/>
      <c r="AD42" s="90"/>
      <c r="AE42" s="48"/>
      <c r="AF42" s="91"/>
      <c r="AG42" s="48"/>
      <c r="AH42" s="90"/>
      <c r="AI42" s="92"/>
      <c r="AJ42" s="46">
        <f t="shared" si="6"/>
        <v>0</v>
      </c>
      <c r="AK42" s="96">
        <f t="shared" si="7"/>
        <v>0</v>
      </c>
      <c r="AL42" s="69">
        <f t="shared" si="8"/>
        <v>60</v>
      </c>
      <c r="AM42" s="70" t="str">
        <f t="shared" si="9"/>
        <v/>
      </c>
      <c r="AN42" s="99"/>
    </row>
    <row r="43" spans="1:40" hidden="1">
      <c r="A43" s="46">
        <f t="shared" ca="1" si="5"/>
        <v>41</v>
      </c>
      <c r="B43" s="47">
        <f ca="1">IF(AND(AJ43=AJ42,AL43=AL42),B42,CELL("rad",B43)-2-COUNTIF(C$2:C42,"---"))</f>
        <v>41</v>
      </c>
      <c r="C43" s="88"/>
      <c r="D43" s="52" t="str">
        <f>IF(C43="--",15,IF(C43="---","",IF(C43,VLOOKUP(C43,'Rankinglista 2012'!A:G,7),"")))</f>
        <v/>
      </c>
      <c r="E43" s="86" t="str">
        <f>IF(ISNUMBER(C43),VLOOKUP(C43,'Rankinglista 2012'!A:G,4),"")</f>
        <v/>
      </c>
      <c r="F43" s="87" t="str">
        <f>IF(ISNUMBER(C43),VLOOKUP(C43,'Rankinglista 2012'!A:G,5),"")</f>
        <v/>
      </c>
      <c r="G43" s="48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48"/>
      <c r="AB43" s="91">
        <v>0</v>
      </c>
      <c r="AC43" s="48"/>
      <c r="AD43" s="90"/>
      <c r="AE43" s="48"/>
      <c r="AF43" s="91"/>
      <c r="AG43" s="48"/>
      <c r="AH43" s="90"/>
      <c r="AI43" s="92"/>
      <c r="AJ43" s="46" t="str">
        <f t="shared" si="6"/>
        <v/>
      </c>
      <c r="AK43" s="96" t="str">
        <f t="shared" si="7"/>
        <v/>
      </c>
      <c r="AL43" s="69" t="str">
        <f t="shared" si="8"/>
        <v/>
      </c>
      <c r="AM43" s="70" t="str">
        <f t="shared" si="9"/>
        <v/>
      </c>
      <c r="AN43" s="99"/>
    </row>
    <row r="44" spans="1:40" ht="13.5" hidden="1" thickBot="1">
      <c r="A44" s="46">
        <f t="shared" ca="1" si="5"/>
        <v>41</v>
      </c>
      <c r="B44" s="47">
        <f ca="1">IF(AND(AJ44=AJ43,AL44=AL43),B43,CELL("rad",B44)-2-COUNTIF(C$2:C43,"---"))</f>
        <v>41</v>
      </c>
      <c r="C44" s="88"/>
      <c r="D44" s="52" t="str">
        <f>IF(C44="--",15,IF(C44="---","",IF(C44,VLOOKUP(C44,'Rankinglista 2012'!A:G,7),"")))</f>
        <v/>
      </c>
      <c r="E44" s="86" t="str">
        <f>IF(ISNUMBER(C44),VLOOKUP(C44,'Rankinglista 2012'!A:G,4),"")</f>
        <v/>
      </c>
      <c r="F44" s="87" t="str">
        <f>IF(ISNUMBER(C44),VLOOKUP(C44,'Rankinglista 2012'!A:G,5),"")</f>
        <v/>
      </c>
      <c r="G44" s="4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48"/>
      <c r="AB44" s="91">
        <v>0</v>
      </c>
      <c r="AC44" s="48"/>
      <c r="AD44" s="90"/>
      <c r="AE44" s="48"/>
      <c r="AF44" s="91"/>
      <c r="AG44" s="48"/>
      <c r="AH44" s="90"/>
      <c r="AI44" s="92"/>
      <c r="AJ44" s="46" t="str">
        <f t="shared" si="6"/>
        <v/>
      </c>
      <c r="AK44" s="96" t="str">
        <f t="shared" si="7"/>
        <v/>
      </c>
      <c r="AL44" s="69" t="str">
        <f t="shared" si="8"/>
        <v/>
      </c>
      <c r="AM44" s="70" t="str">
        <f t="shared" si="9"/>
        <v/>
      </c>
      <c r="AN44" s="99"/>
    </row>
    <row r="45" spans="1:40" hidden="1">
      <c r="A45" s="46">
        <f t="shared" ca="1" si="5"/>
        <v>41</v>
      </c>
      <c r="B45" s="47">
        <f ca="1">IF(AND(AJ45=AJ44,AL45=AL44),B44,CELL("rad",B45)-2-COUNTIF(C$2:C44,"---"))</f>
        <v>41</v>
      </c>
      <c r="C45" s="88"/>
      <c r="D45" s="52" t="str">
        <f>IF(C45="--",15,IF(C45="---","",IF(C45,VLOOKUP(C45,'Rankinglista 2012'!A:G,7),"")))</f>
        <v/>
      </c>
      <c r="E45" s="86" t="str">
        <f>IF(ISNUMBER(C45),VLOOKUP(C45,'Rankinglista 2012'!A:G,4),"")</f>
        <v/>
      </c>
      <c r="F45" s="87" t="str">
        <f>IF(ISNUMBER(C45),VLOOKUP(C45,'Rankinglista 2012'!A:G,5),"")</f>
        <v/>
      </c>
      <c r="G45" s="48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90"/>
      <c r="AA45" s="48"/>
      <c r="AB45" s="91"/>
      <c r="AC45" s="48"/>
      <c r="AD45" s="90"/>
      <c r="AE45" s="48"/>
      <c r="AF45" s="91"/>
      <c r="AG45" s="48"/>
      <c r="AH45" s="90"/>
      <c r="AI45" s="92"/>
      <c r="AJ45" s="46" t="str">
        <f t="shared" si="6"/>
        <v/>
      </c>
      <c r="AK45" s="96" t="str">
        <f t="shared" si="7"/>
        <v/>
      </c>
      <c r="AL45" s="69" t="str">
        <f t="shared" si="8"/>
        <v/>
      </c>
      <c r="AM45" s="70" t="str">
        <f t="shared" si="9"/>
        <v/>
      </c>
      <c r="AN45" s="99"/>
    </row>
    <row r="46" spans="1:40" hidden="1">
      <c r="A46" s="46">
        <f t="shared" ca="1" si="5"/>
        <v>41</v>
      </c>
      <c r="B46" s="47">
        <f ca="1">IF(AND(AJ46=AJ45,AL46=AL45),B45,CELL("rad",B46)-2-COUNTIF(C$2:C45,"---"))</f>
        <v>41</v>
      </c>
      <c r="C46" s="88"/>
      <c r="D46" s="52" t="str">
        <f>IF(C46="--",15,IF(C46="---","",IF(C46,VLOOKUP(C46,'Rankinglista 2012'!A:G,7),"")))</f>
        <v/>
      </c>
      <c r="E46" s="86" t="str">
        <f>IF(ISNUMBER(C46),VLOOKUP(C46,'Rankinglista 2012'!A:G,4),"")</f>
        <v/>
      </c>
      <c r="F46" s="87" t="str">
        <f>IF(ISNUMBER(C46),VLOOKUP(C46,'Rankinglista 2012'!A:G,5),"")</f>
        <v/>
      </c>
      <c r="G46" s="48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90"/>
      <c r="AA46" s="48"/>
      <c r="AB46" s="91"/>
      <c r="AC46" s="48"/>
      <c r="AD46" s="90"/>
      <c r="AE46" s="48"/>
      <c r="AF46" s="91"/>
      <c r="AG46" s="48"/>
      <c r="AH46" s="90"/>
      <c r="AI46" s="92"/>
      <c r="AJ46" s="46" t="str">
        <f t="shared" si="6"/>
        <v/>
      </c>
      <c r="AK46" s="96" t="str">
        <f t="shared" si="7"/>
        <v/>
      </c>
      <c r="AL46" s="69" t="str">
        <f t="shared" si="8"/>
        <v/>
      </c>
      <c r="AM46" s="70" t="str">
        <f t="shared" si="9"/>
        <v/>
      </c>
      <c r="AN46" s="99"/>
    </row>
    <row r="47" spans="1:40" hidden="1">
      <c r="A47" s="46">
        <f t="shared" ca="1" si="5"/>
        <v>41</v>
      </c>
      <c r="B47" s="47">
        <f ca="1">IF(AND(AJ47=AJ46,AL47=AL46),B46,CELL("rad",B47)-2-COUNTIF(C$2:C46,"---"))</f>
        <v>41</v>
      </c>
      <c r="C47" s="88"/>
      <c r="D47" s="52" t="str">
        <f>IF(C47="--",15,IF(C47="---","",IF(C47,VLOOKUP(C47,'Rankinglista 2012'!A:G,7),"")))</f>
        <v/>
      </c>
      <c r="E47" s="86" t="str">
        <f>IF(ISNUMBER(C47),VLOOKUP(C47,'Rankinglista 2012'!A:G,4),"")</f>
        <v/>
      </c>
      <c r="F47" s="87" t="str">
        <f>IF(ISNUMBER(C47),VLOOKUP(C47,'Rankinglista 2012'!A:G,5),"")</f>
        <v/>
      </c>
      <c r="G47" s="48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90"/>
      <c r="AA47" s="48"/>
      <c r="AB47" s="91"/>
      <c r="AC47" s="48"/>
      <c r="AD47" s="90"/>
      <c r="AE47" s="48"/>
      <c r="AF47" s="91"/>
      <c r="AG47" s="48"/>
      <c r="AH47" s="90"/>
      <c r="AI47" s="92"/>
      <c r="AJ47" s="46" t="str">
        <f t="shared" si="6"/>
        <v/>
      </c>
      <c r="AK47" s="96" t="str">
        <f t="shared" si="7"/>
        <v/>
      </c>
      <c r="AL47" s="69" t="str">
        <f t="shared" si="8"/>
        <v/>
      </c>
      <c r="AM47" s="70" t="str">
        <f t="shared" si="9"/>
        <v/>
      </c>
      <c r="AN47" s="99"/>
    </row>
    <row r="48" spans="1:40" hidden="1">
      <c r="A48" s="46">
        <f t="shared" ca="1" si="5"/>
        <v>41</v>
      </c>
      <c r="B48" s="47">
        <f ca="1">IF(AND(AJ48=AJ47,AL48=AL47),B47,CELL("rad",B48)-2-COUNTIF(C$2:C47,"---"))</f>
        <v>41</v>
      </c>
      <c r="C48" s="88"/>
      <c r="D48" s="52" t="str">
        <f>IF(C48="--",15,IF(C48="---","",IF(C48,VLOOKUP(C48,'Rankinglista 2012'!A:G,7),"")))</f>
        <v/>
      </c>
      <c r="E48" s="86" t="str">
        <f>IF(ISNUMBER(C48),VLOOKUP(C48,'Rankinglista 2012'!A:G,4),"")</f>
        <v/>
      </c>
      <c r="F48" s="87" t="str">
        <f>IF(ISNUMBER(C48),VLOOKUP(C48,'Rankinglista 2012'!A:G,5),"")</f>
        <v/>
      </c>
      <c r="G48" s="48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90"/>
      <c r="AA48" s="48"/>
      <c r="AB48" s="91"/>
      <c r="AC48" s="48"/>
      <c r="AD48" s="90"/>
      <c r="AE48" s="48"/>
      <c r="AF48" s="91"/>
      <c r="AG48" s="48"/>
      <c r="AH48" s="90"/>
      <c r="AI48" s="92"/>
      <c r="AJ48" s="46" t="str">
        <f t="shared" si="6"/>
        <v/>
      </c>
      <c r="AK48" s="96" t="str">
        <f t="shared" si="7"/>
        <v/>
      </c>
      <c r="AL48" s="69" t="str">
        <f t="shared" si="8"/>
        <v/>
      </c>
      <c r="AM48" s="70" t="str">
        <f t="shared" si="9"/>
        <v/>
      </c>
      <c r="AN48" s="99"/>
    </row>
    <row r="49" spans="1:40" hidden="1">
      <c r="A49" s="46">
        <f t="shared" ca="1" si="5"/>
        <v>41</v>
      </c>
      <c r="B49" s="47">
        <f ca="1">IF(AND(AJ49=AJ48,AL49=AL48),B48,CELL("rad",B49)-2-COUNTIF(C$2:C48,"---"))</f>
        <v>41</v>
      </c>
      <c r="C49" s="88"/>
      <c r="D49" s="52" t="str">
        <f>IF(C49="--",15,IF(C49="---","",IF(C49,VLOOKUP(C49,'Rankinglista 2012'!A:G,7),"")))</f>
        <v/>
      </c>
      <c r="E49" s="86" t="str">
        <f>IF(ISNUMBER(C49),VLOOKUP(C49,'Rankinglista 2012'!A:G,4),"")</f>
        <v/>
      </c>
      <c r="F49" s="87" t="str">
        <f>IF(ISNUMBER(C49),VLOOKUP(C49,'Rankinglista 2012'!A:G,5),"")</f>
        <v/>
      </c>
      <c r="G49" s="48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90"/>
      <c r="AA49" s="48"/>
      <c r="AB49" s="91"/>
      <c r="AC49" s="48"/>
      <c r="AD49" s="90"/>
      <c r="AE49" s="48"/>
      <c r="AF49" s="91"/>
      <c r="AG49" s="48"/>
      <c r="AH49" s="90"/>
      <c r="AI49" s="92"/>
      <c r="AJ49" s="46" t="str">
        <f t="shared" si="6"/>
        <v/>
      </c>
      <c r="AK49" s="96" t="str">
        <f t="shared" si="7"/>
        <v/>
      </c>
      <c r="AL49" s="69" t="str">
        <f t="shared" si="8"/>
        <v/>
      </c>
      <c r="AM49" s="70" t="str">
        <f t="shared" si="9"/>
        <v/>
      </c>
      <c r="AN49" s="99"/>
    </row>
    <row r="50" spans="1:40" hidden="1">
      <c r="A50" s="46">
        <f t="shared" ca="1" si="5"/>
        <v>41</v>
      </c>
      <c r="B50" s="47">
        <f ca="1">IF(AND(AJ50=AJ49,AL50=AL49),B49,CELL("rad",B50)-2-COUNTIF(C$2:C49,"---"))</f>
        <v>41</v>
      </c>
      <c r="C50" s="88"/>
      <c r="D50" s="52" t="str">
        <f>IF(C50="--",15,IF(C50="---","",IF(C50,VLOOKUP(C50,'Rankinglista 2012'!A:G,7),"")))</f>
        <v/>
      </c>
      <c r="E50" s="86" t="str">
        <f>IF(ISNUMBER(C50),VLOOKUP(C50,'Rankinglista 2012'!A:G,4),"")</f>
        <v/>
      </c>
      <c r="F50" s="87" t="str">
        <f>IF(ISNUMBER(C50),VLOOKUP(C50,'Rankinglista 2012'!A:G,5),"")</f>
        <v/>
      </c>
      <c r="G50" s="48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90"/>
      <c r="AA50" s="48"/>
      <c r="AB50" s="91"/>
      <c r="AC50" s="48"/>
      <c r="AD50" s="90"/>
      <c r="AE50" s="48"/>
      <c r="AF50" s="91"/>
      <c r="AG50" s="48"/>
      <c r="AH50" s="90"/>
      <c r="AI50" s="92"/>
      <c r="AJ50" s="46" t="str">
        <f t="shared" si="6"/>
        <v/>
      </c>
      <c r="AK50" s="96" t="str">
        <f t="shared" si="7"/>
        <v/>
      </c>
      <c r="AL50" s="69" t="str">
        <f t="shared" si="8"/>
        <v/>
      </c>
      <c r="AM50" s="70" t="str">
        <f t="shared" si="9"/>
        <v/>
      </c>
      <c r="AN50" s="99"/>
    </row>
    <row r="51" spans="1:40" hidden="1">
      <c r="A51" s="46">
        <f t="shared" ca="1" si="5"/>
        <v>41</v>
      </c>
      <c r="B51" s="47">
        <f ca="1">IF(AND(AJ51=AJ50,AL51=AL50),B50,CELL("rad",B51)-2-COUNTIF(C$2:C50,"---"))</f>
        <v>41</v>
      </c>
      <c r="C51" s="88"/>
      <c r="D51" s="52" t="str">
        <f>IF(C51="--",15,IF(C51="---","",IF(C51,VLOOKUP(C51,'Rankinglista 2012'!A:G,7),"")))</f>
        <v/>
      </c>
      <c r="E51" s="86" t="str">
        <f>IF(ISNUMBER(C51),VLOOKUP(C51,'Rankinglista 2012'!A:G,4),"")</f>
        <v/>
      </c>
      <c r="F51" s="87" t="str">
        <f>IF(ISNUMBER(C51),VLOOKUP(C51,'Rankinglista 2012'!A:G,5),"")</f>
        <v/>
      </c>
      <c r="G51" s="48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90"/>
      <c r="AA51" s="48"/>
      <c r="AB51" s="91"/>
      <c r="AC51" s="48"/>
      <c r="AD51" s="90"/>
      <c r="AE51" s="48"/>
      <c r="AF51" s="91"/>
      <c r="AG51" s="48"/>
      <c r="AH51" s="90"/>
      <c r="AI51" s="92"/>
      <c r="AJ51" s="46" t="str">
        <f t="shared" si="6"/>
        <v/>
      </c>
      <c r="AK51" s="96" t="str">
        <f t="shared" si="7"/>
        <v/>
      </c>
      <c r="AL51" s="69" t="str">
        <f t="shared" si="8"/>
        <v/>
      </c>
      <c r="AM51" s="70" t="str">
        <f t="shared" si="9"/>
        <v/>
      </c>
      <c r="AN51" s="99"/>
    </row>
    <row r="52" spans="1:40" hidden="1">
      <c r="A52" s="46">
        <f t="shared" ca="1" si="5"/>
        <v>41</v>
      </c>
      <c r="B52" s="47">
        <f ca="1">IF(AND(AJ52=AJ51,AL52=AL51),B51,CELL("rad",B52)-2-COUNTIF(C$2:C51,"---"))</f>
        <v>41</v>
      </c>
      <c r="C52" s="88"/>
      <c r="D52" s="52" t="str">
        <f>IF(C52="--",15,IF(C52="---","",IF(C52,VLOOKUP(C52,'Rankinglista 2012'!A:G,7),"")))</f>
        <v/>
      </c>
      <c r="E52" s="86" t="str">
        <f>IF(ISNUMBER(C52),VLOOKUP(C52,'Rankinglista 2012'!A:G,4),"")</f>
        <v/>
      </c>
      <c r="F52" s="87" t="str">
        <f>IF(ISNUMBER(C52),VLOOKUP(C52,'Rankinglista 2012'!A:G,5),"")</f>
        <v/>
      </c>
      <c r="G52" s="48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90"/>
      <c r="AA52" s="48"/>
      <c r="AB52" s="91"/>
      <c r="AC52" s="48"/>
      <c r="AD52" s="90"/>
      <c r="AE52" s="48"/>
      <c r="AF52" s="91"/>
      <c r="AG52" s="48"/>
      <c r="AH52" s="90"/>
      <c r="AI52" s="92"/>
      <c r="AJ52" s="46" t="str">
        <f t="shared" si="6"/>
        <v/>
      </c>
      <c r="AK52" s="96" t="str">
        <f t="shared" si="7"/>
        <v/>
      </c>
      <c r="AL52" s="69" t="str">
        <f t="shared" si="8"/>
        <v/>
      </c>
      <c r="AM52" s="70" t="str">
        <f t="shared" si="9"/>
        <v/>
      </c>
      <c r="AN52" s="99"/>
    </row>
    <row r="53" spans="1:40" hidden="1">
      <c r="A53" s="46">
        <f t="shared" ca="1" si="5"/>
        <v>41</v>
      </c>
      <c r="B53" s="47">
        <f ca="1">IF(AND(AJ53=AJ52,AL53=AL52),B52,CELL("rad",B53)-2-COUNTIF(C$2:C52,"---"))</f>
        <v>41</v>
      </c>
      <c r="C53" s="88"/>
      <c r="D53" s="52" t="str">
        <f>IF(C53="--",15,IF(C53="---","",IF(C53,VLOOKUP(C53,'Rankinglista 2012'!A:G,7),"")))</f>
        <v/>
      </c>
      <c r="E53" s="86" t="str">
        <f>IF(ISNUMBER(C53),VLOOKUP(C53,'Rankinglista 2012'!A:G,4),"")</f>
        <v/>
      </c>
      <c r="F53" s="87" t="str">
        <f>IF(ISNUMBER(C53),VLOOKUP(C53,'Rankinglista 2012'!A:G,5),"")</f>
        <v/>
      </c>
      <c r="G53" s="48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90"/>
      <c r="AA53" s="48"/>
      <c r="AB53" s="91"/>
      <c r="AC53" s="48"/>
      <c r="AD53" s="90"/>
      <c r="AE53" s="48"/>
      <c r="AF53" s="91"/>
      <c r="AG53" s="48"/>
      <c r="AH53" s="90"/>
      <c r="AI53" s="92"/>
      <c r="AJ53" s="46" t="str">
        <f t="shared" si="6"/>
        <v/>
      </c>
      <c r="AK53" s="96" t="str">
        <f t="shared" si="7"/>
        <v/>
      </c>
      <c r="AL53" s="69" t="str">
        <f t="shared" si="8"/>
        <v/>
      </c>
      <c r="AM53" s="70" t="str">
        <f t="shared" si="9"/>
        <v/>
      </c>
      <c r="AN53" s="99"/>
    </row>
    <row r="54" spans="1:40" hidden="1">
      <c r="A54" s="46">
        <f t="shared" ca="1" si="5"/>
        <v>41</v>
      </c>
      <c r="B54" s="47">
        <f ca="1">IF(AND(AJ54=AJ53,AL54=AL53),B53,CELL("rad",B54)-2-COUNTIF(C$2:C53,"---"))</f>
        <v>41</v>
      </c>
      <c r="C54" s="88"/>
      <c r="D54" s="52" t="str">
        <f>IF(C54="--",15,IF(C54="---","",IF(C54,VLOOKUP(C54,'Rankinglista 2012'!A:G,7),"")))</f>
        <v/>
      </c>
      <c r="E54" s="86" t="str">
        <f>IF(ISNUMBER(C54),VLOOKUP(C54,'Rankinglista 2012'!A:G,4),"")</f>
        <v/>
      </c>
      <c r="F54" s="87" t="str">
        <f>IF(ISNUMBER(C54),VLOOKUP(C54,'Rankinglista 2012'!A:G,5),"")</f>
        <v/>
      </c>
      <c r="G54" s="4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90"/>
      <c r="AA54" s="48"/>
      <c r="AB54" s="91"/>
      <c r="AC54" s="48"/>
      <c r="AD54" s="90"/>
      <c r="AE54" s="48"/>
      <c r="AF54" s="91"/>
      <c r="AG54" s="48"/>
      <c r="AH54" s="90"/>
      <c r="AI54" s="92"/>
      <c r="AJ54" s="46" t="str">
        <f t="shared" si="6"/>
        <v/>
      </c>
      <c r="AK54" s="96" t="str">
        <f t="shared" si="7"/>
        <v/>
      </c>
      <c r="AL54" s="69" t="str">
        <f t="shared" si="8"/>
        <v/>
      </c>
      <c r="AM54" s="70" t="str">
        <f t="shared" si="9"/>
        <v/>
      </c>
      <c r="AN54" s="99"/>
    </row>
    <row r="55" spans="1:40" hidden="1">
      <c r="A55" s="46">
        <f t="shared" ca="1" si="5"/>
        <v>41</v>
      </c>
      <c r="B55" s="47">
        <f ca="1">IF(AND(AJ55=AJ54,AL55=AL54),B54,CELL("rad",B55)-2-COUNTIF(C$2:C54,"---"))</f>
        <v>41</v>
      </c>
      <c r="C55" s="88"/>
      <c r="D55" s="52" t="str">
        <f>IF(C55="--",15,IF(C55="---","",IF(C55,VLOOKUP(C55,'Rankinglista 2012'!A:G,7),"")))</f>
        <v/>
      </c>
      <c r="E55" s="86" t="str">
        <f>IF(ISNUMBER(C55),VLOOKUP(C55,'Rankinglista 2012'!A:G,4),"")</f>
        <v/>
      </c>
      <c r="F55" s="87" t="str">
        <f>IF(ISNUMBER(C55),VLOOKUP(C55,'Rankinglista 2012'!A:G,5),"")</f>
        <v/>
      </c>
      <c r="G55" s="48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90"/>
      <c r="AA55" s="48"/>
      <c r="AB55" s="91"/>
      <c r="AC55" s="48"/>
      <c r="AD55" s="90"/>
      <c r="AE55" s="48"/>
      <c r="AF55" s="91"/>
      <c r="AG55" s="48"/>
      <c r="AH55" s="90"/>
      <c r="AI55" s="92"/>
      <c r="AJ55" s="46" t="str">
        <f t="shared" si="6"/>
        <v/>
      </c>
      <c r="AK55" s="96" t="str">
        <f t="shared" si="7"/>
        <v/>
      </c>
      <c r="AL55" s="69" t="str">
        <f t="shared" si="8"/>
        <v/>
      </c>
      <c r="AM55" s="70" t="str">
        <f t="shared" si="9"/>
        <v/>
      </c>
      <c r="AN55" s="99"/>
    </row>
    <row r="56" spans="1:40" hidden="1">
      <c r="A56" s="46">
        <f t="shared" ca="1" si="5"/>
        <v>41</v>
      </c>
      <c r="B56" s="47">
        <f ca="1">IF(AND(AJ56=AJ55,AL56=AL55),B55,CELL("rad",B56)-2-COUNTIF(C$2:C55,"---"))</f>
        <v>41</v>
      </c>
      <c r="C56" s="88"/>
      <c r="D56" s="52" t="str">
        <f>IF(C56="--",15,IF(C56="---","",IF(C56,VLOOKUP(C56,'Rankinglista 2012'!A:G,7),"")))</f>
        <v/>
      </c>
      <c r="E56" s="86" t="str">
        <f>IF(ISNUMBER(C56),VLOOKUP(C56,'Rankinglista 2012'!A:G,4),"")</f>
        <v/>
      </c>
      <c r="F56" s="87" t="str">
        <f>IF(ISNUMBER(C56),VLOOKUP(C56,'Rankinglista 2012'!A:G,5),"")</f>
        <v/>
      </c>
      <c r="G56" s="48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90"/>
      <c r="AA56" s="48"/>
      <c r="AB56" s="91"/>
      <c r="AC56" s="48"/>
      <c r="AD56" s="90"/>
      <c r="AE56" s="48"/>
      <c r="AF56" s="91"/>
      <c r="AG56" s="48"/>
      <c r="AH56" s="90"/>
      <c r="AI56" s="92"/>
      <c r="AJ56" s="46" t="str">
        <f t="shared" si="6"/>
        <v/>
      </c>
      <c r="AK56" s="96" t="str">
        <f t="shared" si="7"/>
        <v/>
      </c>
      <c r="AL56" s="69" t="str">
        <f t="shared" si="8"/>
        <v/>
      </c>
      <c r="AM56" s="70" t="str">
        <f t="shared" si="9"/>
        <v/>
      </c>
      <c r="AN56" s="99"/>
    </row>
    <row r="57" spans="1:40" hidden="1">
      <c r="A57" s="46">
        <f t="shared" ca="1" si="5"/>
        <v>41</v>
      </c>
      <c r="B57" s="47">
        <f ca="1">IF(AND(AJ57=AJ56,AL57=AL56),B56,CELL("rad",B57)-2-COUNTIF(C$2:C56,"---"))</f>
        <v>41</v>
      </c>
      <c r="C57" s="88"/>
      <c r="D57" s="52" t="str">
        <f>IF(C57="--",15,IF(C57="---","",IF(C57,VLOOKUP(C57,'Rankinglista 2012'!A:G,7),"")))</f>
        <v/>
      </c>
      <c r="E57" s="86" t="str">
        <f>IF(ISNUMBER(C57),VLOOKUP(C57,'Rankinglista 2012'!A:G,4),"")</f>
        <v/>
      </c>
      <c r="F57" s="87" t="str">
        <f>IF(ISNUMBER(C57),VLOOKUP(C57,'Rankinglista 2012'!A:G,5),"")</f>
        <v/>
      </c>
      <c r="G57" s="48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90"/>
      <c r="AA57" s="48"/>
      <c r="AB57" s="91"/>
      <c r="AC57" s="48"/>
      <c r="AD57" s="90"/>
      <c r="AE57" s="48"/>
      <c r="AF57" s="91"/>
      <c r="AG57" s="48"/>
      <c r="AH57" s="90"/>
      <c r="AI57" s="92"/>
      <c r="AJ57" s="46" t="str">
        <f t="shared" si="6"/>
        <v/>
      </c>
      <c r="AK57" s="96" t="str">
        <f t="shared" si="7"/>
        <v/>
      </c>
      <c r="AL57" s="69" t="str">
        <f t="shared" si="8"/>
        <v/>
      </c>
      <c r="AM57" s="70" t="str">
        <f t="shared" si="9"/>
        <v/>
      </c>
      <c r="AN57" s="99"/>
    </row>
    <row r="58" spans="1:40" hidden="1">
      <c r="A58" s="46">
        <f t="shared" ca="1" si="5"/>
        <v>41</v>
      </c>
      <c r="B58" s="47">
        <f ca="1">IF(AND(AJ58=AJ57,AL58=AL57),B57,CELL("rad",B58)-2-COUNTIF(C$2:C57,"---"))</f>
        <v>41</v>
      </c>
      <c r="C58" s="88"/>
      <c r="D58" s="52" t="str">
        <f>IF(C58="--",15,IF(C58="---","",IF(C58,VLOOKUP(C58,'Rankinglista 2012'!A:G,7),"")))</f>
        <v/>
      </c>
      <c r="E58" s="86" t="str">
        <f>IF(ISNUMBER(C58),VLOOKUP(C58,'Rankinglista 2012'!A:G,4),"")</f>
        <v/>
      </c>
      <c r="F58" s="87" t="str">
        <f>IF(ISNUMBER(C58),VLOOKUP(C58,'Rankinglista 2012'!A:G,5),"")</f>
        <v/>
      </c>
      <c r="G58" s="48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90"/>
      <c r="AA58" s="48"/>
      <c r="AB58" s="91"/>
      <c r="AC58" s="48"/>
      <c r="AD58" s="90"/>
      <c r="AE58" s="48"/>
      <c r="AF58" s="91"/>
      <c r="AG58" s="48"/>
      <c r="AH58" s="90"/>
      <c r="AI58" s="92"/>
      <c r="AJ58" s="46" t="str">
        <f t="shared" si="6"/>
        <v/>
      </c>
      <c r="AK58" s="96" t="str">
        <f t="shared" si="7"/>
        <v/>
      </c>
      <c r="AL58" s="69" t="str">
        <f t="shared" si="8"/>
        <v/>
      </c>
      <c r="AM58" s="70" t="str">
        <f t="shared" si="9"/>
        <v/>
      </c>
      <c r="AN58" s="99"/>
    </row>
    <row r="59" spans="1:40" hidden="1">
      <c r="A59" s="46">
        <f t="shared" ca="1" si="5"/>
        <v>41</v>
      </c>
      <c r="B59" s="47">
        <f ca="1">IF(AND(AJ59=AJ58,AL59=AL58),B58,CELL("rad",B59)-2-COUNTIF(C$2:C58,"---"))</f>
        <v>41</v>
      </c>
      <c r="C59" s="88"/>
      <c r="D59" s="52" t="str">
        <f>IF(C59="--",15,IF(C59="---","",IF(C59,VLOOKUP(C59,'Rankinglista 2012'!A:G,7),"")))</f>
        <v/>
      </c>
      <c r="E59" s="86" t="str">
        <f>IF(ISNUMBER(C59),VLOOKUP(C59,'Rankinglista 2012'!A:G,4),"")</f>
        <v/>
      </c>
      <c r="F59" s="87" t="str">
        <f>IF(ISNUMBER(C59),VLOOKUP(C59,'Rankinglista 2012'!A:G,5),"")</f>
        <v/>
      </c>
      <c r="G59" s="48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90"/>
      <c r="AA59" s="48"/>
      <c r="AB59" s="91"/>
      <c r="AC59" s="48"/>
      <c r="AD59" s="90"/>
      <c r="AE59" s="48"/>
      <c r="AF59" s="91"/>
      <c r="AG59" s="48"/>
      <c r="AH59" s="90"/>
      <c r="AI59" s="92"/>
      <c r="AJ59" s="46" t="str">
        <f t="shared" si="6"/>
        <v/>
      </c>
      <c r="AK59" s="96" t="str">
        <f t="shared" si="7"/>
        <v/>
      </c>
      <c r="AL59" s="69" t="str">
        <f t="shared" si="8"/>
        <v/>
      </c>
      <c r="AM59" s="70" t="str">
        <f t="shared" si="9"/>
        <v/>
      </c>
      <c r="AN59" s="99"/>
    </row>
    <row r="60" spans="1:40" hidden="1">
      <c r="A60" s="46">
        <f t="shared" ca="1" si="5"/>
        <v>41</v>
      </c>
      <c r="B60" s="47">
        <f ca="1">IF(AND(AJ60=AJ59,AL60=AL59),B59,CELL("rad",B60)-2-COUNTIF(C$2:C59,"---"))</f>
        <v>41</v>
      </c>
      <c r="C60" s="88"/>
      <c r="D60" s="52" t="str">
        <f>IF(C60="--",15,IF(C60="---","",IF(C60,VLOOKUP(C60,'Rankinglista 2012'!A:G,7),"")))</f>
        <v/>
      </c>
      <c r="E60" s="86" t="str">
        <f>IF(ISNUMBER(C60),VLOOKUP(C60,'Rankinglista 2012'!A:G,4),"")</f>
        <v/>
      </c>
      <c r="F60" s="87" t="str">
        <f>IF(ISNUMBER(C60),VLOOKUP(C60,'Rankinglista 2012'!A:G,5),"")</f>
        <v/>
      </c>
      <c r="G60" s="48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90"/>
      <c r="AA60" s="48"/>
      <c r="AB60" s="91"/>
      <c r="AC60" s="48"/>
      <c r="AD60" s="90"/>
      <c r="AE60" s="48"/>
      <c r="AF60" s="91"/>
      <c r="AG60" s="48"/>
      <c r="AH60" s="90"/>
      <c r="AI60" s="92"/>
      <c r="AJ60" s="46" t="str">
        <f t="shared" si="6"/>
        <v/>
      </c>
      <c r="AK60" s="96" t="str">
        <f t="shared" si="7"/>
        <v/>
      </c>
      <c r="AL60" s="69" t="str">
        <f t="shared" si="8"/>
        <v/>
      </c>
      <c r="AM60" s="70" t="str">
        <f t="shared" si="9"/>
        <v/>
      </c>
      <c r="AN60" s="99"/>
    </row>
    <row r="61" spans="1:40" hidden="1">
      <c r="A61" s="46">
        <f t="shared" ca="1" si="5"/>
        <v>41</v>
      </c>
      <c r="B61" s="47">
        <f ca="1">IF(AND(AJ61=AJ60,AL61=AL60),B60,CELL("rad",B61)-2-COUNTIF(C$2:C60,"---"))</f>
        <v>41</v>
      </c>
      <c r="C61" s="88"/>
      <c r="D61" s="52" t="str">
        <f>IF(C61="--",15,IF(C61="---","",IF(C61,VLOOKUP(C61,'Rankinglista 2012'!A:G,7),"")))</f>
        <v/>
      </c>
      <c r="E61" s="86" t="str">
        <f>IF(ISNUMBER(C61),VLOOKUP(C61,'Rankinglista 2012'!A:G,4),"")</f>
        <v/>
      </c>
      <c r="F61" s="87" t="str">
        <f>IF(ISNUMBER(C61),VLOOKUP(C61,'Rankinglista 2012'!A:G,5),"")</f>
        <v/>
      </c>
      <c r="G61" s="48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90"/>
      <c r="AA61" s="48"/>
      <c r="AB61" s="91"/>
      <c r="AC61" s="48"/>
      <c r="AD61" s="90"/>
      <c r="AE61" s="48"/>
      <c r="AF61" s="91"/>
      <c r="AG61" s="48"/>
      <c r="AH61" s="90"/>
      <c r="AI61" s="92"/>
      <c r="AJ61" s="46" t="str">
        <f t="shared" si="6"/>
        <v/>
      </c>
      <c r="AK61" s="96" t="str">
        <f t="shared" si="7"/>
        <v/>
      </c>
      <c r="AL61" s="69" t="str">
        <f t="shared" si="8"/>
        <v/>
      </c>
      <c r="AM61" s="70" t="str">
        <f t="shared" si="9"/>
        <v/>
      </c>
      <c r="AN61" s="99"/>
    </row>
    <row r="62" spans="1:40" hidden="1">
      <c r="A62" s="46">
        <f t="shared" ca="1" si="5"/>
        <v>41</v>
      </c>
      <c r="B62" s="47">
        <f ca="1">IF(AND(AJ62=AJ61,AL62=AL61),B61,CELL("rad",B62)-2-COUNTIF(C$2:C61,"---"))</f>
        <v>41</v>
      </c>
      <c r="C62" s="88"/>
      <c r="D62" s="52" t="str">
        <f>IF(C62="--",15,IF(C62="---","",IF(C62,VLOOKUP(C62,'Rankinglista 2012'!A:G,7),"")))</f>
        <v/>
      </c>
      <c r="E62" s="86" t="str">
        <f>IF(ISNUMBER(C62),VLOOKUP(C62,'Rankinglista 2012'!A:G,4),"")</f>
        <v/>
      </c>
      <c r="F62" s="87" t="str">
        <f>IF(ISNUMBER(C62),VLOOKUP(C62,'Rankinglista 2012'!A:G,5),"")</f>
        <v/>
      </c>
      <c r="G62" s="48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90"/>
      <c r="AA62" s="48"/>
      <c r="AB62" s="91"/>
      <c r="AC62" s="48"/>
      <c r="AD62" s="90"/>
      <c r="AE62" s="48"/>
      <c r="AF62" s="91"/>
      <c r="AG62" s="48"/>
      <c r="AH62" s="90"/>
      <c r="AI62" s="92"/>
      <c r="AJ62" s="46" t="str">
        <f t="shared" si="6"/>
        <v/>
      </c>
      <c r="AK62" s="96" t="str">
        <f t="shared" si="7"/>
        <v/>
      </c>
      <c r="AL62" s="69" t="str">
        <f t="shared" si="8"/>
        <v/>
      </c>
      <c r="AM62" s="70" t="str">
        <f t="shared" si="9"/>
        <v/>
      </c>
      <c r="AN62" s="99"/>
    </row>
    <row r="63" spans="1:40" hidden="1">
      <c r="A63" s="46">
        <f t="shared" ca="1" si="5"/>
        <v>41</v>
      </c>
      <c r="B63" s="47">
        <f ca="1">IF(AND(AJ63=AJ62,AL63=AL62),B62,CELL("rad",B63)-2-COUNTIF(C$2:C62,"---"))</f>
        <v>41</v>
      </c>
      <c r="C63" s="88"/>
      <c r="D63" s="52" t="str">
        <f>IF(C63="--",15,IF(C63="---","",IF(C63,VLOOKUP(C63,'Rankinglista 2012'!A:G,7),"")))</f>
        <v/>
      </c>
      <c r="E63" s="86" t="str">
        <f>IF(ISNUMBER(C63),VLOOKUP(C63,'Rankinglista 2012'!A:G,4),"")</f>
        <v/>
      </c>
      <c r="F63" s="87" t="str">
        <f>IF(ISNUMBER(C63),VLOOKUP(C63,'Rankinglista 2012'!A:G,5),"")</f>
        <v/>
      </c>
      <c r="G63" s="48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90"/>
      <c r="AA63" s="48"/>
      <c r="AB63" s="91"/>
      <c r="AC63" s="48"/>
      <c r="AD63" s="90"/>
      <c r="AE63" s="48"/>
      <c r="AF63" s="91"/>
      <c r="AG63" s="48"/>
      <c r="AH63" s="90"/>
      <c r="AI63" s="92"/>
      <c r="AJ63" s="46" t="str">
        <f t="shared" si="6"/>
        <v/>
      </c>
      <c r="AK63" s="96" t="str">
        <f t="shared" si="7"/>
        <v/>
      </c>
      <c r="AL63" s="69" t="str">
        <f t="shared" si="8"/>
        <v/>
      </c>
      <c r="AM63" s="70" t="str">
        <f t="shared" si="9"/>
        <v/>
      </c>
      <c r="AN63" s="99"/>
    </row>
    <row r="64" spans="1:40" hidden="1">
      <c r="A64" s="46">
        <f t="shared" ca="1" si="5"/>
        <v>41</v>
      </c>
      <c r="B64" s="47">
        <f ca="1">IF(AND(AJ64=AJ63,AL64=AL63),B63,CELL("rad",B64)-2-COUNTIF(C$2:C63,"---"))</f>
        <v>41</v>
      </c>
      <c r="C64" s="88"/>
      <c r="D64" s="52" t="str">
        <f>IF(C64="--",15,IF(C64="---","",IF(C64,VLOOKUP(C64,'Rankinglista 2012'!A:G,7),"")))</f>
        <v/>
      </c>
      <c r="E64" s="86" t="str">
        <f>IF(ISNUMBER(C64),VLOOKUP(C64,'Rankinglista 2012'!A:G,4),"")</f>
        <v/>
      </c>
      <c r="F64" s="87" t="str">
        <f>IF(ISNUMBER(C64),VLOOKUP(C64,'Rankinglista 2012'!A:G,5),"")</f>
        <v/>
      </c>
      <c r="G64" s="48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90"/>
      <c r="AA64" s="48"/>
      <c r="AB64" s="91"/>
      <c r="AC64" s="48"/>
      <c r="AD64" s="90"/>
      <c r="AE64" s="48"/>
      <c r="AF64" s="91"/>
      <c r="AG64" s="48"/>
      <c r="AH64" s="90"/>
      <c r="AI64" s="92"/>
      <c r="AJ64" s="46" t="str">
        <f t="shared" si="6"/>
        <v/>
      </c>
      <c r="AK64" s="96" t="str">
        <f t="shared" si="7"/>
        <v/>
      </c>
      <c r="AL64" s="69" t="str">
        <f t="shared" si="8"/>
        <v/>
      </c>
      <c r="AM64" s="70" t="str">
        <f t="shared" si="9"/>
        <v/>
      </c>
      <c r="AN64" s="99"/>
    </row>
    <row r="65" spans="1:40" hidden="1">
      <c r="A65" s="46">
        <f t="shared" ca="1" si="5"/>
        <v>41</v>
      </c>
      <c r="B65" s="47">
        <f ca="1">IF(AND(AJ65=AJ64,AL65=AL64),B64,CELL("rad",B65)-2-COUNTIF(C$2:C64,"---"))</f>
        <v>41</v>
      </c>
      <c r="C65" s="88"/>
      <c r="D65" s="52" t="str">
        <f>IF(C65="--",15,IF(C65="---","",IF(C65,VLOOKUP(C65,'Rankinglista 2012'!A:G,7),"")))</f>
        <v/>
      </c>
      <c r="E65" s="86" t="str">
        <f>IF(ISNUMBER(C65),VLOOKUP(C65,'Rankinglista 2012'!A:G,4),"")</f>
        <v/>
      </c>
      <c r="F65" s="87" t="str">
        <f>IF(ISNUMBER(C65),VLOOKUP(C65,'Rankinglista 2012'!A:G,5),"")</f>
        <v/>
      </c>
      <c r="G65" s="48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90"/>
      <c r="AA65" s="48"/>
      <c r="AB65" s="91"/>
      <c r="AC65" s="48"/>
      <c r="AD65" s="90"/>
      <c r="AE65" s="48"/>
      <c r="AF65" s="91"/>
      <c r="AG65" s="48"/>
      <c r="AH65" s="90"/>
      <c r="AI65" s="92"/>
      <c r="AJ65" s="46" t="str">
        <f t="shared" si="6"/>
        <v/>
      </c>
      <c r="AK65" s="96" t="str">
        <f t="shared" si="7"/>
        <v/>
      </c>
      <c r="AL65" s="69" t="str">
        <f t="shared" si="8"/>
        <v/>
      </c>
      <c r="AM65" s="70" t="str">
        <f t="shared" si="9"/>
        <v/>
      </c>
      <c r="AN65" s="99"/>
    </row>
    <row r="66" spans="1:40" hidden="1">
      <c r="A66" s="46">
        <f t="shared" ca="1" si="5"/>
        <v>41</v>
      </c>
      <c r="B66" s="47">
        <f ca="1">IF(AND(AJ66=AJ65,AL66=AL65),B65,CELL("rad",B66)-2-COUNTIF(C$2:C65,"---"))</f>
        <v>41</v>
      </c>
      <c r="C66" s="88"/>
      <c r="D66" s="52" t="str">
        <f>IF(C66="--",15,IF(C66="---","",IF(C66,VLOOKUP(C66,'Rankinglista 2012'!A:G,7),"")))</f>
        <v/>
      </c>
      <c r="E66" s="86" t="str">
        <f>IF(ISNUMBER(C66),VLOOKUP(C66,'Rankinglista 2012'!A:G,4),"")</f>
        <v/>
      </c>
      <c r="F66" s="87" t="str">
        <f>IF(ISNUMBER(C66),VLOOKUP(C66,'Rankinglista 2012'!A:G,5),"")</f>
        <v/>
      </c>
      <c r="G66" s="48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90"/>
      <c r="AA66" s="48"/>
      <c r="AB66" s="91"/>
      <c r="AC66" s="48"/>
      <c r="AD66" s="90"/>
      <c r="AE66" s="48"/>
      <c r="AF66" s="91"/>
      <c r="AG66" s="48"/>
      <c r="AH66" s="90"/>
      <c r="AI66" s="92"/>
      <c r="AJ66" s="46" t="str">
        <f t="shared" si="6"/>
        <v/>
      </c>
      <c r="AK66" s="96" t="str">
        <f t="shared" si="7"/>
        <v/>
      </c>
      <c r="AL66" s="69" t="str">
        <f t="shared" si="8"/>
        <v/>
      </c>
      <c r="AM66" s="70" t="str">
        <f t="shared" si="9"/>
        <v/>
      </c>
      <c r="AN66" s="99"/>
    </row>
    <row r="67" spans="1:40" hidden="1">
      <c r="A67" s="46">
        <f t="shared" ref="A67:A77" ca="1" si="10">IF(AND(AJ67=AJ66,AL67=AL66),A66,CELL("rad",A67)-2)</f>
        <v>41</v>
      </c>
      <c r="B67" s="47">
        <f ca="1">IF(AND(AJ67=AJ66,AL67=AL66),B66,CELL("rad",B67)-2-COUNTIF(C$2:C66,"---"))</f>
        <v>41</v>
      </c>
      <c r="C67" s="88"/>
      <c r="D67" s="52" t="str">
        <f>IF(C67="--",15,IF(C67="---","",IF(C67,VLOOKUP(C67,'Rankinglista 2012'!A:G,7),"")))</f>
        <v/>
      </c>
      <c r="E67" s="86" t="str">
        <f>IF(ISNUMBER(C67),VLOOKUP(C67,'Rankinglista 2012'!A:G,4),"")</f>
        <v/>
      </c>
      <c r="F67" s="87" t="str">
        <f>IF(ISNUMBER(C67),VLOOKUP(C67,'Rankinglista 2012'!A:G,5),"")</f>
        <v/>
      </c>
      <c r="G67" s="48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90"/>
      <c r="AA67" s="48"/>
      <c r="AB67" s="91"/>
      <c r="AC67" s="48"/>
      <c r="AD67" s="90"/>
      <c r="AE67" s="48"/>
      <c r="AF67" s="91"/>
      <c r="AG67" s="48"/>
      <c r="AH67" s="90"/>
      <c r="AI67" s="92"/>
      <c r="AJ67" s="46" t="str">
        <f t="shared" ref="AJ67:AJ77" si="11">IF(C67="","",MAX(SUM(IF(G67=G$2,1,0)+IF(H67=H$2,1,0)+IF(I67=I$2,1,0)+IF(J67=J$2,1,0)+IF(K67=K$2,1,0)+IF(L67=L$2,1,0)+IF(M67=M$2,1,0)+IF(N67=N$2,1,0)+IF(O67=O$2,1,0)+IF(P67=P$2,1,0)+IF(Q67=Q$2,1,0)+IF(R67=R$2,1,0)+IF(S67=S$2,1,0)+IF(T67=T$2,1,0)+IF(U67=U$2,1,0)+IF(V67=V$2,1,0)+IF(W67=W$2,1,0)+IF(X67=X$2,1,0)+IF(Y67=Y$2,1,0)+IF(Z67=Z$2,1,0)+IF(AA67=AA$2,$A$1,0)+IF(AC67=AC$2,$A$1,0)+IF(AE67=AE$2,$A$1,0)+IF(AG67=AG$2,$A$1,0)-ABS(AI67)),0))</f>
        <v/>
      </c>
      <c r="AK67" s="96" t="str">
        <f t="shared" ref="AK67:AK77" si="12">IF(OR(C67="",C67="---"),"",AJ67)</f>
        <v/>
      </c>
      <c r="AL67" s="69" t="str">
        <f t="shared" ref="AL67:AL77" si="13">IF(C67="","",SUM(IF(ISNUMBER(AB67),IF(AA67=AA$2,AB67,AB67+$A$2),0),IF(ISNUMBER(AD67),IF(AC67=AC$2,AD67,AD67+$A$2),0),IF(ISNUMBER(AF67),IF(AE67=AE$2,AF67,AF67+$A$2),0),IF(ISNUMBER(AH67),IF(AG67=AG$2,AH67,AH67+$A$2),0)))</f>
        <v/>
      </c>
      <c r="AM67" s="70" t="str">
        <f t="shared" ref="AM67:AM77" si="14">IF(OR(AJ67=0,AJ67="",D$79="",D67=""),"",(E$79-AJ67)+D$79+(B67-1)*0.1)</f>
        <v/>
      </c>
      <c r="AN67" s="99"/>
    </row>
    <row r="68" spans="1:40" hidden="1">
      <c r="A68" s="46">
        <f t="shared" ca="1" si="10"/>
        <v>41</v>
      </c>
      <c r="B68" s="47">
        <f ca="1">IF(AND(AJ68=AJ67,AL68=AL67),B67,CELL("rad",B68)-2-COUNTIF(C$2:C67,"---"))</f>
        <v>41</v>
      </c>
      <c r="C68" s="88"/>
      <c r="D68" s="52" t="str">
        <f>IF(C68="--",15,IF(C68="---","",IF(C68,VLOOKUP(C68,'Rankinglista 2012'!A:G,7),"")))</f>
        <v/>
      </c>
      <c r="E68" s="86" t="str">
        <f>IF(ISNUMBER(C68),VLOOKUP(C68,'Rankinglista 2012'!A:G,4),"")</f>
        <v/>
      </c>
      <c r="F68" s="87" t="str">
        <f>IF(ISNUMBER(C68),VLOOKUP(C68,'Rankinglista 2012'!A:G,5),"")</f>
        <v/>
      </c>
      <c r="G68" s="48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90"/>
      <c r="AA68" s="48"/>
      <c r="AB68" s="91"/>
      <c r="AC68" s="48"/>
      <c r="AD68" s="90"/>
      <c r="AE68" s="48"/>
      <c r="AF68" s="91"/>
      <c r="AG68" s="48"/>
      <c r="AH68" s="90"/>
      <c r="AI68" s="92"/>
      <c r="AJ68" s="46" t="str">
        <f t="shared" si="11"/>
        <v/>
      </c>
      <c r="AK68" s="96" t="str">
        <f t="shared" si="12"/>
        <v/>
      </c>
      <c r="AL68" s="69" t="str">
        <f t="shared" si="13"/>
        <v/>
      </c>
      <c r="AM68" s="70" t="str">
        <f t="shared" si="14"/>
        <v/>
      </c>
      <c r="AN68" s="99"/>
    </row>
    <row r="69" spans="1:40" hidden="1">
      <c r="A69" s="46">
        <f t="shared" ca="1" si="10"/>
        <v>41</v>
      </c>
      <c r="B69" s="47">
        <f ca="1">IF(AND(AJ69=AJ68,AL69=AL68),B68,CELL("rad",B69)-2-COUNTIF(C$2:C68,"---"))</f>
        <v>41</v>
      </c>
      <c r="C69" s="88"/>
      <c r="D69" s="52" t="str">
        <f>IF(C69="--",15,IF(C69="---","",IF(C69,VLOOKUP(C69,'Rankinglista 2012'!A:G,7),"")))</f>
        <v/>
      </c>
      <c r="E69" s="86" t="str">
        <f>IF(ISNUMBER(C69),VLOOKUP(C69,'Rankinglista 2012'!A:G,4),"")</f>
        <v/>
      </c>
      <c r="F69" s="87" t="str">
        <f>IF(ISNUMBER(C69),VLOOKUP(C69,'Rankinglista 2012'!A:G,5),"")</f>
        <v/>
      </c>
      <c r="G69" s="48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90"/>
      <c r="AA69" s="48"/>
      <c r="AB69" s="91"/>
      <c r="AC69" s="48"/>
      <c r="AD69" s="90"/>
      <c r="AE69" s="48"/>
      <c r="AF69" s="91"/>
      <c r="AG69" s="48"/>
      <c r="AH69" s="90"/>
      <c r="AI69" s="92"/>
      <c r="AJ69" s="46" t="str">
        <f t="shared" si="11"/>
        <v/>
      </c>
      <c r="AK69" s="96" t="str">
        <f t="shared" si="12"/>
        <v/>
      </c>
      <c r="AL69" s="69" t="str">
        <f t="shared" si="13"/>
        <v/>
      </c>
      <c r="AM69" s="70" t="str">
        <f t="shared" si="14"/>
        <v/>
      </c>
      <c r="AN69" s="99"/>
    </row>
    <row r="70" spans="1:40" hidden="1">
      <c r="A70" s="46">
        <f t="shared" ca="1" si="10"/>
        <v>41</v>
      </c>
      <c r="B70" s="47">
        <f ca="1">IF(AND(AJ70=AJ69,AL70=AL69),B69,CELL("rad",B70)-2-COUNTIF(C$2:C69,"---"))</f>
        <v>41</v>
      </c>
      <c r="C70" s="88"/>
      <c r="D70" s="52" t="str">
        <f>IF(C70="--",15,IF(C70="---","",IF(C70,VLOOKUP(C70,'Rankinglista 2012'!A:G,7),"")))</f>
        <v/>
      </c>
      <c r="E70" s="86" t="str">
        <f>IF(ISNUMBER(C70),VLOOKUP(C70,'Rankinglista 2012'!A:G,4),"")</f>
        <v/>
      </c>
      <c r="F70" s="87" t="str">
        <f>IF(ISNUMBER(C70),VLOOKUP(C70,'Rankinglista 2012'!A:G,5),"")</f>
        <v/>
      </c>
      <c r="G70" s="48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90"/>
      <c r="AA70" s="48"/>
      <c r="AB70" s="91"/>
      <c r="AC70" s="48"/>
      <c r="AD70" s="90"/>
      <c r="AE70" s="48"/>
      <c r="AF70" s="91"/>
      <c r="AG70" s="48"/>
      <c r="AH70" s="90"/>
      <c r="AI70" s="92"/>
      <c r="AJ70" s="46" t="str">
        <f t="shared" si="11"/>
        <v/>
      </c>
      <c r="AK70" s="96" t="str">
        <f t="shared" si="12"/>
        <v/>
      </c>
      <c r="AL70" s="69" t="str">
        <f t="shared" si="13"/>
        <v/>
      </c>
      <c r="AM70" s="70" t="str">
        <f t="shared" si="14"/>
        <v/>
      </c>
      <c r="AN70" s="99"/>
    </row>
    <row r="71" spans="1:40" hidden="1">
      <c r="A71" s="46">
        <f t="shared" ca="1" si="10"/>
        <v>41</v>
      </c>
      <c r="B71" s="47">
        <f ca="1">IF(AND(AJ71=AJ70,AL71=AL70),B70,CELL("rad",B71)-2-COUNTIF(C$2:C70,"---"))</f>
        <v>41</v>
      </c>
      <c r="C71" s="88"/>
      <c r="D71" s="52" t="str">
        <f>IF(C71="--",15,IF(C71="---","",IF(C71,VLOOKUP(C71,'Rankinglista 2012'!A:G,7),"")))</f>
        <v/>
      </c>
      <c r="E71" s="86" t="str">
        <f>IF(ISNUMBER(C71),VLOOKUP(C71,'Rankinglista 2012'!A:G,4),"")</f>
        <v/>
      </c>
      <c r="F71" s="87" t="str">
        <f>IF(ISNUMBER(C71),VLOOKUP(C71,'Rankinglista 2012'!A:G,5),"")</f>
        <v/>
      </c>
      <c r="G71" s="48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90"/>
      <c r="AA71" s="48"/>
      <c r="AB71" s="91"/>
      <c r="AC71" s="48"/>
      <c r="AD71" s="90"/>
      <c r="AE71" s="48"/>
      <c r="AF71" s="91"/>
      <c r="AG71" s="48"/>
      <c r="AH71" s="90"/>
      <c r="AI71" s="92"/>
      <c r="AJ71" s="46" t="str">
        <f t="shared" si="11"/>
        <v/>
      </c>
      <c r="AK71" s="96" t="str">
        <f t="shared" si="12"/>
        <v/>
      </c>
      <c r="AL71" s="69" t="str">
        <f t="shared" si="13"/>
        <v/>
      </c>
      <c r="AM71" s="70" t="str">
        <f t="shared" si="14"/>
        <v/>
      </c>
      <c r="AN71" s="99"/>
    </row>
    <row r="72" spans="1:40" hidden="1">
      <c r="A72" s="46">
        <f t="shared" ca="1" si="10"/>
        <v>41</v>
      </c>
      <c r="B72" s="47">
        <f ca="1">IF(AND(AJ72=AJ71,AL72=AL71),B71,CELL("rad",B72)-2-COUNTIF(C$2:C71,"---"))</f>
        <v>41</v>
      </c>
      <c r="C72" s="88"/>
      <c r="D72" s="52" t="str">
        <f>IF(C72="--",15,IF(C72="---","",IF(C72,VLOOKUP(C72,'Rankinglista 2012'!A:G,7),"")))</f>
        <v/>
      </c>
      <c r="E72" s="86" t="str">
        <f>IF(ISNUMBER(C72),VLOOKUP(C72,'Rankinglista 2012'!A:G,4),"")</f>
        <v/>
      </c>
      <c r="F72" s="87" t="str">
        <f>IF(ISNUMBER(C72),VLOOKUP(C72,'Rankinglista 2012'!A:G,5),"")</f>
        <v/>
      </c>
      <c r="G72" s="48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90"/>
      <c r="AA72" s="48"/>
      <c r="AB72" s="91"/>
      <c r="AC72" s="48"/>
      <c r="AD72" s="90"/>
      <c r="AE72" s="48"/>
      <c r="AF72" s="91"/>
      <c r="AG72" s="48"/>
      <c r="AH72" s="90"/>
      <c r="AI72" s="92"/>
      <c r="AJ72" s="46" t="str">
        <f t="shared" si="11"/>
        <v/>
      </c>
      <c r="AK72" s="96" t="str">
        <f t="shared" si="12"/>
        <v/>
      </c>
      <c r="AL72" s="69" t="str">
        <f t="shared" si="13"/>
        <v/>
      </c>
      <c r="AM72" s="70" t="str">
        <f t="shared" si="14"/>
        <v/>
      </c>
      <c r="AN72" s="99"/>
    </row>
    <row r="73" spans="1:40" hidden="1">
      <c r="A73" s="46">
        <f t="shared" ca="1" si="10"/>
        <v>41</v>
      </c>
      <c r="B73" s="47">
        <f ca="1">IF(AND(AJ73=AJ72,AL73=AL72),B72,CELL("rad",B73)-2-COUNTIF(C$2:C72,"---"))</f>
        <v>41</v>
      </c>
      <c r="C73" s="88"/>
      <c r="D73" s="52" t="str">
        <f>IF(C73="--",15,IF(C73="---","",IF(C73,VLOOKUP(C73,'Rankinglista 2012'!A:G,7),"")))</f>
        <v/>
      </c>
      <c r="E73" s="86" t="str">
        <f>IF(ISNUMBER(C73),VLOOKUP(C73,'Rankinglista 2012'!A:G,4),"")</f>
        <v/>
      </c>
      <c r="F73" s="87" t="str">
        <f>IF(ISNUMBER(C73),VLOOKUP(C73,'Rankinglista 2012'!A:G,5),"")</f>
        <v/>
      </c>
      <c r="G73" s="48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90"/>
      <c r="AA73" s="48"/>
      <c r="AB73" s="91"/>
      <c r="AC73" s="48"/>
      <c r="AD73" s="90"/>
      <c r="AE73" s="48"/>
      <c r="AF73" s="91"/>
      <c r="AG73" s="48"/>
      <c r="AH73" s="90"/>
      <c r="AI73" s="92"/>
      <c r="AJ73" s="46" t="str">
        <f t="shared" si="11"/>
        <v/>
      </c>
      <c r="AK73" s="96" t="str">
        <f t="shared" si="12"/>
        <v/>
      </c>
      <c r="AL73" s="69" t="str">
        <f t="shared" si="13"/>
        <v/>
      </c>
      <c r="AM73" s="70" t="str">
        <f t="shared" si="14"/>
        <v/>
      </c>
      <c r="AN73" s="99"/>
    </row>
    <row r="74" spans="1:40" hidden="1">
      <c r="A74" s="46">
        <f t="shared" ca="1" si="10"/>
        <v>41</v>
      </c>
      <c r="B74" s="47">
        <f ca="1">IF(AND(AJ74=AJ73,AL74=AL73),B73,CELL("rad",B74)-2-COUNTIF(C$2:C73,"---"))</f>
        <v>41</v>
      </c>
      <c r="C74" s="88"/>
      <c r="D74" s="52" t="str">
        <f>IF(C74="--",15,IF(C74="---","",IF(C74,VLOOKUP(C74,'Rankinglista 2012'!A:G,7),"")))</f>
        <v/>
      </c>
      <c r="E74" s="86" t="str">
        <f>IF(ISNUMBER(C74),VLOOKUP(C74,'Rankinglista 2012'!A:G,4),"")</f>
        <v/>
      </c>
      <c r="F74" s="87" t="str">
        <f>IF(ISNUMBER(C74),VLOOKUP(C74,'Rankinglista 2012'!A:G,5),"")</f>
        <v/>
      </c>
      <c r="G74" s="48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90"/>
      <c r="AA74" s="48"/>
      <c r="AB74" s="91"/>
      <c r="AC74" s="48"/>
      <c r="AD74" s="90"/>
      <c r="AE74" s="48"/>
      <c r="AF74" s="91"/>
      <c r="AG74" s="48"/>
      <c r="AH74" s="90"/>
      <c r="AI74" s="92"/>
      <c r="AJ74" s="46" t="str">
        <f t="shared" si="11"/>
        <v/>
      </c>
      <c r="AK74" s="96" t="str">
        <f t="shared" si="12"/>
        <v/>
      </c>
      <c r="AL74" s="69" t="str">
        <f t="shared" si="13"/>
        <v/>
      </c>
      <c r="AM74" s="70" t="str">
        <f t="shared" si="14"/>
        <v/>
      </c>
      <c r="AN74" s="99"/>
    </row>
    <row r="75" spans="1:40" hidden="1">
      <c r="A75" s="46">
        <f t="shared" ca="1" si="10"/>
        <v>41</v>
      </c>
      <c r="B75" s="47">
        <f ca="1">IF(AND(AJ75=AJ74,AL75=AL74),B74,CELL("rad",B75)-2-COUNTIF(C$2:C74,"---"))</f>
        <v>41</v>
      </c>
      <c r="C75" s="88"/>
      <c r="D75" s="52" t="str">
        <f>IF(C75="--",15,IF(C75="---","",IF(C75,VLOOKUP(C75,'Rankinglista 2012'!A:G,7),"")))</f>
        <v/>
      </c>
      <c r="E75" s="86" t="str">
        <f>IF(ISNUMBER(C75),VLOOKUP(C75,'Rankinglista 2012'!A:G,4),"")</f>
        <v/>
      </c>
      <c r="F75" s="87" t="str">
        <f>IF(ISNUMBER(C75),VLOOKUP(C75,'Rankinglista 2012'!A:G,5),"")</f>
        <v/>
      </c>
      <c r="G75" s="48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90"/>
      <c r="AA75" s="48"/>
      <c r="AB75" s="91"/>
      <c r="AC75" s="48"/>
      <c r="AD75" s="90"/>
      <c r="AE75" s="48"/>
      <c r="AF75" s="91"/>
      <c r="AG75" s="48"/>
      <c r="AH75" s="90"/>
      <c r="AI75" s="92"/>
      <c r="AJ75" s="46" t="str">
        <f t="shared" si="11"/>
        <v/>
      </c>
      <c r="AK75" s="96" t="str">
        <f t="shared" si="12"/>
        <v/>
      </c>
      <c r="AL75" s="69" t="str">
        <f t="shared" si="13"/>
        <v/>
      </c>
      <c r="AM75" s="70" t="str">
        <f t="shared" si="14"/>
        <v/>
      </c>
      <c r="AN75" s="99"/>
    </row>
    <row r="76" spans="1:40" hidden="1">
      <c r="A76" s="46">
        <f t="shared" ca="1" si="10"/>
        <v>41</v>
      </c>
      <c r="B76" s="47">
        <f ca="1">IF(AND(AJ76=AJ75,AL76=AL75),B75,CELL("rad",B76)-2-COUNTIF(C$2:C75,"---"))</f>
        <v>41</v>
      </c>
      <c r="C76" s="88"/>
      <c r="D76" s="52" t="str">
        <f>IF(C76="--",15,IF(C76="---","",IF(C76,VLOOKUP(C76,'Rankinglista 2012'!A:G,7),"")))</f>
        <v/>
      </c>
      <c r="E76" s="86" t="str">
        <f>IF(ISNUMBER(C76),VLOOKUP(C76,'Rankinglista 2012'!A:G,4),"")</f>
        <v/>
      </c>
      <c r="F76" s="87" t="str">
        <f>IF(ISNUMBER(C76),VLOOKUP(C76,'Rankinglista 2012'!A:G,5),"")</f>
        <v/>
      </c>
      <c r="G76" s="48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90"/>
      <c r="AA76" s="48"/>
      <c r="AB76" s="91"/>
      <c r="AC76" s="48"/>
      <c r="AD76" s="90"/>
      <c r="AE76" s="48"/>
      <c r="AF76" s="91"/>
      <c r="AG76" s="48"/>
      <c r="AH76" s="90"/>
      <c r="AI76" s="92"/>
      <c r="AJ76" s="46" t="str">
        <f t="shared" si="11"/>
        <v/>
      </c>
      <c r="AK76" s="96" t="str">
        <f t="shared" si="12"/>
        <v/>
      </c>
      <c r="AL76" s="69" t="str">
        <f t="shared" si="13"/>
        <v/>
      </c>
      <c r="AM76" s="70" t="str">
        <f t="shared" si="14"/>
        <v/>
      </c>
      <c r="AN76" s="99"/>
    </row>
    <row r="77" spans="1:40" ht="13.5" hidden="1" thickBot="1">
      <c r="A77" s="46">
        <f t="shared" ca="1" si="10"/>
        <v>41</v>
      </c>
      <c r="B77" s="47">
        <f ca="1">IF(AND(AJ77=AJ76,AL77=AL76),B76,CELL("rad",B77)-2-COUNTIF(C$2:C76,"---"))</f>
        <v>41</v>
      </c>
      <c r="C77" s="88"/>
      <c r="D77" s="52" t="str">
        <f>IF(C77="--",15,IF(C77="---","",IF(C77,VLOOKUP(C77,'Rankinglista 2012'!A:G,7),"")))</f>
        <v/>
      </c>
      <c r="E77" s="86" t="str">
        <f>IF(ISNUMBER(C77),VLOOKUP(C77,'Rankinglista 2012'!A:G,4),"")</f>
        <v/>
      </c>
      <c r="F77" s="87" t="str">
        <f>IF(ISNUMBER(C77),VLOOKUP(C77,'Rankinglista 2012'!A:G,5),"")</f>
        <v/>
      </c>
      <c r="G77" s="48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90"/>
      <c r="AA77" s="48"/>
      <c r="AB77" s="91"/>
      <c r="AC77" s="48"/>
      <c r="AD77" s="90"/>
      <c r="AE77" s="48"/>
      <c r="AF77" s="91"/>
      <c r="AG77" s="48"/>
      <c r="AH77" s="90"/>
      <c r="AI77" s="92"/>
      <c r="AJ77" s="46" t="str">
        <f t="shared" si="11"/>
        <v/>
      </c>
      <c r="AK77" s="96" t="str">
        <f t="shared" si="12"/>
        <v/>
      </c>
      <c r="AL77" s="69" t="str">
        <f t="shared" si="13"/>
        <v/>
      </c>
      <c r="AM77" s="70" t="str">
        <f t="shared" si="14"/>
        <v/>
      </c>
      <c r="AN77" s="99"/>
    </row>
    <row r="78" spans="1:40">
      <c r="A78" s="49"/>
      <c r="B78" s="49"/>
      <c r="C78" s="93"/>
      <c r="D78" s="49" t="s">
        <v>90</v>
      </c>
      <c r="E78" s="98" t="s">
        <v>153</v>
      </c>
      <c r="F78" s="54" t="s">
        <v>7</v>
      </c>
      <c r="G78" s="55">
        <f t="shared" ref="G78:AA78" si="15">IF(G2=" ","",COUNTIF(G3:G77,G2))</f>
        <v>31</v>
      </c>
      <c r="H78" s="56">
        <f t="shared" si="15"/>
        <v>31</v>
      </c>
      <c r="I78" s="56">
        <f t="shared" si="15"/>
        <v>23</v>
      </c>
      <c r="J78" s="56">
        <f t="shared" si="15"/>
        <v>34</v>
      </c>
      <c r="K78" s="56">
        <f t="shared" si="15"/>
        <v>21</v>
      </c>
      <c r="L78" s="56">
        <f t="shared" si="15"/>
        <v>33</v>
      </c>
      <c r="M78" s="56">
        <f t="shared" si="15"/>
        <v>35</v>
      </c>
      <c r="N78" s="56">
        <f t="shared" si="15"/>
        <v>35</v>
      </c>
      <c r="O78" s="56">
        <f t="shared" si="15"/>
        <v>18</v>
      </c>
      <c r="P78" s="56">
        <f t="shared" si="15"/>
        <v>32</v>
      </c>
      <c r="Q78" s="56">
        <f t="shared" si="15"/>
        <v>17</v>
      </c>
      <c r="R78" s="56">
        <f t="shared" si="15"/>
        <v>31</v>
      </c>
      <c r="S78" s="56">
        <f t="shared" si="15"/>
        <v>23</v>
      </c>
      <c r="T78" s="56">
        <f t="shared" si="15"/>
        <v>28</v>
      </c>
      <c r="U78" s="56">
        <f t="shared" si="15"/>
        <v>36</v>
      </c>
      <c r="V78" s="56">
        <f t="shared" si="15"/>
        <v>34</v>
      </c>
      <c r="W78" s="56">
        <f t="shared" si="15"/>
        <v>34</v>
      </c>
      <c r="X78" s="56">
        <f t="shared" si="15"/>
        <v>31</v>
      </c>
      <c r="Y78" s="56">
        <f t="shared" si="15"/>
        <v>34</v>
      </c>
      <c r="Z78" s="57">
        <f t="shared" si="15"/>
        <v>26</v>
      </c>
      <c r="AA78" s="58">
        <f t="shared" si="15"/>
        <v>25</v>
      </c>
      <c r="AB78" s="49"/>
      <c r="AC78" s="58">
        <f>IF(AC2=" ","",COUNTIF(AC3:AC77,AC2))</f>
        <v>33</v>
      </c>
      <c r="AD78" s="49"/>
      <c r="AE78" s="58" t="str">
        <f>IF(AE2=" ","",COUNTIF(AE3:AE77,AE2))</f>
        <v/>
      </c>
      <c r="AF78" s="49"/>
      <c r="AG78" s="58" t="str">
        <f>IF(AG2=" ","",COUNTIF(AG3:AG77,AG2))</f>
        <v/>
      </c>
      <c r="AH78" s="49"/>
      <c r="AI78" s="49"/>
      <c r="AJ78" s="49"/>
      <c r="AK78" s="49"/>
      <c r="AL78" s="49"/>
      <c r="AM78" s="49"/>
    </row>
    <row r="79" spans="1:40" ht="13.5" thickBot="1">
      <c r="D79" s="53">
        <f>IF(COUNT(D3:D77)&gt;=6,MIN(AVERAGE(SMALL(D3:D77,1),SMALL(D3:D77,2),SMALL(D3:D77,3),SMALL(D3:D77,4),SMALL(D3:D77,5),SMALL(D3:D77,6))*0.75,10),"")</f>
        <v>0.6412500000000001</v>
      </c>
      <c r="E79" s="97">
        <f>IF(COUNT(AK3:AK77)&gt;=3,(LARGE(AK3:AK77,1)+LARGE(AK3:AK77,2)+LARGE(AK3:AK77,3))/3,"")</f>
        <v>20</v>
      </c>
      <c r="F79" s="61" t="s">
        <v>8</v>
      </c>
      <c r="G79" s="62">
        <f t="shared" ref="G79:AA79" si="16">IF(G2=" ","",G78/COUNTA(G3:G77)*100)</f>
        <v>86.111111111111114</v>
      </c>
      <c r="H79" s="63">
        <f t="shared" si="16"/>
        <v>86.111111111111114</v>
      </c>
      <c r="I79" s="63">
        <f t="shared" si="16"/>
        <v>63.888888888888886</v>
      </c>
      <c r="J79" s="63">
        <f t="shared" si="16"/>
        <v>94.444444444444443</v>
      </c>
      <c r="K79" s="63">
        <f t="shared" si="16"/>
        <v>58.333333333333336</v>
      </c>
      <c r="L79" s="63">
        <f t="shared" si="16"/>
        <v>91.666666666666657</v>
      </c>
      <c r="M79" s="63">
        <f t="shared" si="16"/>
        <v>97.222222222222214</v>
      </c>
      <c r="N79" s="63">
        <f t="shared" si="16"/>
        <v>97.222222222222214</v>
      </c>
      <c r="O79" s="63">
        <f t="shared" si="16"/>
        <v>50</v>
      </c>
      <c r="P79" s="63">
        <f t="shared" si="16"/>
        <v>88.888888888888886</v>
      </c>
      <c r="Q79" s="63">
        <f t="shared" si="16"/>
        <v>47.222222222222221</v>
      </c>
      <c r="R79" s="63">
        <f t="shared" si="16"/>
        <v>86.111111111111114</v>
      </c>
      <c r="S79" s="63">
        <f t="shared" si="16"/>
        <v>63.888888888888886</v>
      </c>
      <c r="T79" s="63">
        <f t="shared" si="16"/>
        <v>77.777777777777786</v>
      </c>
      <c r="U79" s="63">
        <f t="shared" si="16"/>
        <v>100</v>
      </c>
      <c r="V79" s="63">
        <f t="shared" si="16"/>
        <v>94.444444444444443</v>
      </c>
      <c r="W79" s="63">
        <f t="shared" si="16"/>
        <v>94.444444444444443</v>
      </c>
      <c r="X79" s="63">
        <f t="shared" si="16"/>
        <v>86.111111111111114</v>
      </c>
      <c r="Y79" s="63">
        <f t="shared" si="16"/>
        <v>94.444444444444443</v>
      </c>
      <c r="Z79" s="64">
        <f t="shared" si="16"/>
        <v>72.222222222222214</v>
      </c>
      <c r="AA79" s="65">
        <f t="shared" si="16"/>
        <v>69.444444444444443</v>
      </c>
      <c r="AC79" s="65">
        <f>IF(AC2=" ","",AC78/COUNTA(AC3:AC77)*100)</f>
        <v>91.666666666666657</v>
      </c>
      <c r="AE79" s="65" t="str">
        <f>IF(AE2=" ","",AE78/COUNTA(AE3:AE77)*100)</f>
        <v/>
      </c>
      <c r="AG79" s="65" t="str">
        <f>IF(AG2=" ","",AG78/COUNTA(AG3:AG77)*100)</f>
        <v/>
      </c>
    </row>
  </sheetData>
  <sheetProtection sort="0"/>
  <sortState ref="A3:AN42">
    <sortCondition descending="1" ref="AJ3:AJ42"/>
    <sortCondition ref="AL3:AL42"/>
  </sortState>
  <mergeCells count="5">
    <mergeCell ref="AA1:AB1"/>
    <mergeCell ref="AC1:AD1"/>
    <mergeCell ref="AJ1:AM1"/>
    <mergeCell ref="AE1:AF1"/>
    <mergeCell ref="AG1:AH1"/>
  </mergeCells>
  <phoneticPr fontId="0" type="noConversion"/>
  <conditionalFormatting sqref="G3:G77">
    <cfRule type="cellIs" dxfId="179" priority="1" stopIfTrue="1" operator="equal">
      <formula>$G$2</formula>
    </cfRule>
    <cfRule type="cellIs" dxfId="178" priority="2" stopIfTrue="1" operator="notEqual">
      <formula>$G$2</formula>
    </cfRule>
  </conditionalFormatting>
  <conditionalFormatting sqref="H3:H77">
    <cfRule type="cellIs" dxfId="177" priority="3" stopIfTrue="1" operator="equal">
      <formula>$H$2</formula>
    </cfRule>
    <cfRule type="cellIs" dxfId="176" priority="4" stopIfTrue="1" operator="notEqual">
      <formula>$H$2</formula>
    </cfRule>
  </conditionalFormatting>
  <conditionalFormatting sqref="I3:I77">
    <cfRule type="cellIs" dxfId="175" priority="5" stopIfTrue="1" operator="equal">
      <formula>$I$2</formula>
    </cfRule>
    <cfRule type="cellIs" dxfId="174" priority="6" stopIfTrue="1" operator="notEqual">
      <formula>$I$2</formula>
    </cfRule>
  </conditionalFormatting>
  <conditionalFormatting sqref="J3:J77">
    <cfRule type="cellIs" dxfId="173" priority="7" stopIfTrue="1" operator="equal">
      <formula>$J$2</formula>
    </cfRule>
    <cfRule type="cellIs" dxfId="172" priority="8" stopIfTrue="1" operator="notEqual">
      <formula>$J$2</formula>
    </cfRule>
  </conditionalFormatting>
  <conditionalFormatting sqref="K3:K77">
    <cfRule type="cellIs" dxfId="171" priority="9" stopIfTrue="1" operator="equal">
      <formula>$K$2</formula>
    </cfRule>
    <cfRule type="cellIs" dxfId="170" priority="10" stopIfTrue="1" operator="notEqual">
      <formula>$K$2</formula>
    </cfRule>
  </conditionalFormatting>
  <conditionalFormatting sqref="L3:L77">
    <cfRule type="cellIs" dxfId="169" priority="11" stopIfTrue="1" operator="equal">
      <formula>$L$2</formula>
    </cfRule>
    <cfRule type="cellIs" dxfId="168" priority="12" stopIfTrue="1" operator="notEqual">
      <formula>$L$2</formula>
    </cfRule>
  </conditionalFormatting>
  <conditionalFormatting sqref="M3:M77">
    <cfRule type="cellIs" dxfId="167" priority="13" stopIfTrue="1" operator="equal">
      <formula>$M$2</formula>
    </cfRule>
    <cfRule type="cellIs" dxfId="166" priority="14" stopIfTrue="1" operator="notEqual">
      <formula>$M$2</formula>
    </cfRule>
  </conditionalFormatting>
  <conditionalFormatting sqref="N3:N77">
    <cfRule type="cellIs" dxfId="165" priority="15" stopIfTrue="1" operator="equal">
      <formula>$N$2</formula>
    </cfRule>
    <cfRule type="cellIs" dxfId="164" priority="16" stopIfTrue="1" operator="notEqual">
      <formula>$N$2</formula>
    </cfRule>
  </conditionalFormatting>
  <conditionalFormatting sqref="O3:O77">
    <cfRule type="cellIs" dxfId="163" priority="17" stopIfTrue="1" operator="equal">
      <formula>$O$2</formula>
    </cfRule>
    <cfRule type="cellIs" dxfId="162" priority="18" stopIfTrue="1" operator="notEqual">
      <formula>$O$2</formula>
    </cfRule>
  </conditionalFormatting>
  <conditionalFormatting sqref="P3:P77">
    <cfRule type="cellIs" dxfId="161" priority="19" stopIfTrue="1" operator="equal">
      <formula>$P$2</formula>
    </cfRule>
    <cfRule type="cellIs" dxfId="160" priority="20" stopIfTrue="1" operator="notEqual">
      <formula>$P$2</formula>
    </cfRule>
  </conditionalFormatting>
  <conditionalFormatting sqref="Q3:Q77">
    <cfRule type="cellIs" dxfId="159" priority="21" stopIfTrue="1" operator="equal">
      <formula>$Q$2</formula>
    </cfRule>
    <cfRule type="cellIs" dxfId="158" priority="22" stopIfTrue="1" operator="notEqual">
      <formula>$Q$2</formula>
    </cfRule>
  </conditionalFormatting>
  <conditionalFormatting sqref="R3:R77">
    <cfRule type="cellIs" dxfId="157" priority="23" stopIfTrue="1" operator="equal">
      <formula>$R$2</formula>
    </cfRule>
    <cfRule type="cellIs" dxfId="156" priority="24" stopIfTrue="1" operator="notEqual">
      <formula>$R$2</formula>
    </cfRule>
  </conditionalFormatting>
  <conditionalFormatting sqref="S3:S77">
    <cfRule type="cellIs" dxfId="155" priority="25" stopIfTrue="1" operator="equal">
      <formula>$S$2</formula>
    </cfRule>
    <cfRule type="cellIs" dxfId="154" priority="26" stopIfTrue="1" operator="notEqual">
      <formula>$S$2</formula>
    </cfRule>
  </conditionalFormatting>
  <conditionalFormatting sqref="T3:T77">
    <cfRule type="cellIs" dxfId="153" priority="27" stopIfTrue="1" operator="equal">
      <formula>$T$2</formula>
    </cfRule>
    <cfRule type="cellIs" dxfId="152" priority="28" stopIfTrue="1" operator="notEqual">
      <formula>$T$2</formula>
    </cfRule>
  </conditionalFormatting>
  <conditionalFormatting sqref="U3:U77">
    <cfRule type="cellIs" dxfId="151" priority="29" stopIfTrue="1" operator="equal">
      <formula>$U$2</formula>
    </cfRule>
    <cfRule type="cellIs" dxfId="150" priority="30" stopIfTrue="1" operator="notEqual">
      <formula>$U$2</formula>
    </cfRule>
  </conditionalFormatting>
  <conditionalFormatting sqref="V3:V77">
    <cfRule type="cellIs" dxfId="149" priority="31" stopIfTrue="1" operator="equal">
      <formula>$V$2</formula>
    </cfRule>
    <cfRule type="cellIs" dxfId="148" priority="32" stopIfTrue="1" operator="notEqual">
      <formula>$V$2</formula>
    </cfRule>
  </conditionalFormatting>
  <conditionalFormatting sqref="W3:W77">
    <cfRule type="cellIs" dxfId="147" priority="33" stopIfTrue="1" operator="equal">
      <formula>$W$2</formula>
    </cfRule>
    <cfRule type="cellIs" dxfId="146" priority="34" stopIfTrue="1" operator="notEqual">
      <formula>$W$2</formula>
    </cfRule>
  </conditionalFormatting>
  <conditionalFormatting sqref="X3:X77">
    <cfRule type="cellIs" dxfId="145" priority="35" stopIfTrue="1" operator="equal">
      <formula>$X$2</formula>
    </cfRule>
    <cfRule type="cellIs" dxfId="144" priority="36" stopIfTrue="1" operator="notEqual">
      <formula>$X$2</formula>
    </cfRule>
  </conditionalFormatting>
  <conditionalFormatting sqref="Y3:Y77">
    <cfRule type="cellIs" dxfId="143" priority="37" stopIfTrue="1" operator="equal">
      <formula>$Y$2</formula>
    </cfRule>
    <cfRule type="cellIs" dxfId="142" priority="38" stopIfTrue="1" operator="notEqual">
      <formula>$Y$2</formula>
    </cfRule>
  </conditionalFormatting>
  <conditionalFormatting sqref="Z3:Z77">
    <cfRule type="cellIs" dxfId="141" priority="39" stopIfTrue="1" operator="equal">
      <formula>$Z$2</formula>
    </cfRule>
    <cfRule type="cellIs" dxfId="140" priority="40" stopIfTrue="1" operator="notEqual">
      <formula>$Z$2</formula>
    </cfRule>
  </conditionalFormatting>
  <conditionalFormatting sqref="AA3:AA77">
    <cfRule type="cellIs" dxfId="139" priority="41" stopIfTrue="1" operator="equal">
      <formula>$AA$2</formula>
    </cfRule>
    <cfRule type="cellIs" dxfId="138" priority="42" stopIfTrue="1" operator="notEqual">
      <formula>$AA$2</formula>
    </cfRule>
  </conditionalFormatting>
  <conditionalFormatting sqref="AC3:AC77">
    <cfRule type="cellIs" dxfId="137" priority="43" stopIfTrue="1" operator="equal">
      <formula>$AC$2</formula>
    </cfRule>
    <cfRule type="cellIs" dxfId="136" priority="44" stopIfTrue="1" operator="notEqual">
      <formula>$AC$2</formula>
    </cfRule>
  </conditionalFormatting>
  <conditionalFormatting sqref="AE3:AE77">
    <cfRule type="cellIs" dxfId="135" priority="45" stopIfTrue="1" operator="equal">
      <formula>$AE$2</formula>
    </cfRule>
    <cfRule type="cellIs" dxfId="134" priority="46" stopIfTrue="1" operator="notEqual">
      <formula>$AE$2</formula>
    </cfRule>
  </conditionalFormatting>
  <conditionalFormatting sqref="AG3:AG77">
    <cfRule type="cellIs" dxfId="133" priority="47" stopIfTrue="1" operator="equal">
      <formula>$AG$2</formula>
    </cfRule>
    <cfRule type="cellIs" dxfId="132" priority="48" stopIfTrue="1" operator="notEqual">
      <formula>$AG$2</formula>
    </cfRule>
  </conditionalFormatting>
  <printOptions horizontalCentered="1"/>
  <pageMargins left="0.78740157480314965" right="0.78740157480314965" top="0.98425196850393704" bottom="0.59055118110236227" header="0.51181102362204722" footer="0.39370078740157483"/>
  <pageSetup paperSize="9" scale="71" orientation="landscape" horizontalDpi="4294967293" verticalDpi="300" r:id="rId1"/>
  <headerFooter alignWithMargins="0">
    <oddHeader>&amp;C&amp;"Arial,Fet"&amp;14Upplands öppna DM samt Roslagsmästerskap
OK Rodhen
Onsdagen den 4 juli 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AD34"/>
  <sheetViews>
    <sheetView zoomScaleNormal="100" workbookViewId="0"/>
  </sheetViews>
  <sheetFormatPr defaultRowHeight="12.75"/>
  <cols>
    <col min="1" max="1" width="3.140625" style="1" customWidth="1"/>
    <col min="2" max="2" width="20.7109375" style="29" customWidth="1"/>
    <col min="3" max="3" width="20.7109375" customWidth="1"/>
    <col min="4" max="24" width="3.7109375" style="1" customWidth="1"/>
    <col min="25" max="25" width="4.7109375" style="1" customWidth="1"/>
    <col min="26" max="26" width="3.7109375" style="1" customWidth="1"/>
    <col min="27" max="28" width="4.7109375" style="1" customWidth="1"/>
    <col min="29" max="29" width="6.7109375" style="1" customWidth="1"/>
    <col min="30" max="30" width="5.7109375" style="1" customWidth="1"/>
  </cols>
  <sheetData>
    <row r="1" spans="1:30" s="2" customFormat="1" ht="13.5" thickBot="1">
      <c r="A1" s="112">
        <v>0</v>
      </c>
      <c r="B1" s="31" t="s">
        <v>12</v>
      </c>
      <c r="C1" s="25" t="s">
        <v>0</v>
      </c>
      <c r="D1" s="11">
        <v>1</v>
      </c>
      <c r="E1" s="12">
        <v>2</v>
      </c>
      <c r="F1" s="12">
        <v>3</v>
      </c>
      <c r="G1" s="12">
        <v>4</v>
      </c>
      <c r="H1" s="12">
        <v>5</v>
      </c>
      <c r="I1" s="12">
        <v>6</v>
      </c>
      <c r="J1" s="12">
        <v>7</v>
      </c>
      <c r="K1" s="12">
        <v>8</v>
      </c>
      <c r="L1" s="12">
        <v>9</v>
      </c>
      <c r="M1" s="12">
        <v>10</v>
      </c>
      <c r="N1" s="12">
        <v>11</v>
      </c>
      <c r="O1" s="12">
        <v>12</v>
      </c>
      <c r="P1" s="12">
        <v>13</v>
      </c>
      <c r="Q1" s="12">
        <v>14</v>
      </c>
      <c r="R1" s="12">
        <v>15</v>
      </c>
      <c r="S1" s="12">
        <v>16</v>
      </c>
      <c r="T1" s="12">
        <v>17</v>
      </c>
      <c r="U1" s="12">
        <v>18</v>
      </c>
      <c r="V1" s="12">
        <v>19</v>
      </c>
      <c r="W1" s="13">
        <v>20</v>
      </c>
      <c r="X1" s="127" t="s">
        <v>1</v>
      </c>
      <c r="Y1" s="128"/>
      <c r="Z1" s="127" t="s">
        <v>2</v>
      </c>
      <c r="AA1" s="129"/>
      <c r="AB1" s="37" t="s">
        <v>91</v>
      </c>
      <c r="AC1" s="130" t="s">
        <v>4</v>
      </c>
      <c r="AD1" s="131"/>
    </row>
    <row r="2" spans="1:30" s="2" customFormat="1" ht="13.5" thickBot="1">
      <c r="A2" s="113">
        <v>120</v>
      </c>
      <c r="B2" s="32" t="s">
        <v>9</v>
      </c>
      <c r="C2" s="30" t="s">
        <v>10</v>
      </c>
      <c r="D2" s="14" t="s">
        <v>6</v>
      </c>
      <c r="E2" s="15" t="s">
        <v>6</v>
      </c>
      <c r="F2" s="15" t="s">
        <v>6</v>
      </c>
      <c r="G2" s="15" t="s">
        <v>6</v>
      </c>
      <c r="H2" s="15" t="s">
        <v>6</v>
      </c>
      <c r="I2" s="15" t="s">
        <v>6</v>
      </c>
      <c r="J2" s="15" t="s">
        <v>6</v>
      </c>
      <c r="K2" s="15" t="s">
        <v>6</v>
      </c>
      <c r="L2" s="15" t="s">
        <v>6</v>
      </c>
      <c r="M2" s="15" t="s">
        <v>6</v>
      </c>
      <c r="N2" s="15" t="s">
        <v>6</v>
      </c>
      <c r="O2" s="15" t="s">
        <v>6</v>
      </c>
      <c r="P2" s="15" t="s">
        <v>6</v>
      </c>
      <c r="Q2" s="15" t="s">
        <v>6</v>
      </c>
      <c r="R2" s="15" t="s">
        <v>6</v>
      </c>
      <c r="S2" s="15" t="s">
        <v>6</v>
      </c>
      <c r="T2" s="15" t="s">
        <v>6</v>
      </c>
      <c r="U2" s="15" t="s">
        <v>6</v>
      </c>
      <c r="V2" s="15" t="s">
        <v>6</v>
      </c>
      <c r="W2" s="16" t="s">
        <v>6</v>
      </c>
      <c r="X2" s="14" t="s">
        <v>6</v>
      </c>
      <c r="Y2" s="16" t="s">
        <v>3</v>
      </c>
      <c r="Z2" s="14" t="s">
        <v>6</v>
      </c>
      <c r="AA2" s="17" t="s">
        <v>3</v>
      </c>
      <c r="AB2" s="38" t="s">
        <v>92</v>
      </c>
      <c r="AC2" s="14" t="s">
        <v>5</v>
      </c>
      <c r="AD2" s="16" t="s">
        <v>3</v>
      </c>
    </row>
    <row r="3" spans="1:30">
      <c r="A3" s="10">
        <f t="shared" ref="A3:A32" ca="1" si="0">IF(AND(AC3=AC2,AD3=AD2),A2,CELL("rad",A3)-2)</f>
        <v>1</v>
      </c>
      <c r="B3" s="33"/>
      <c r="C3" s="21"/>
      <c r="D3" s="2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8"/>
      <c r="X3" s="6"/>
      <c r="Y3" s="7"/>
      <c r="Z3" s="6"/>
      <c r="AA3" s="18"/>
      <c r="AB3" s="36"/>
      <c r="AC3" s="6" t="str">
        <f>IF(C3="","",MAX(SUM(IF(D3=D$2,1,0)+IF(E3=E$2,1,0)+IF(F3=F$2,1,0)+IF(G3=G$2,1,0)+IF(H3=H$2,1,0)+IF(I3=I$2,1,0)+IF(J3=J$2,1,0)+IF(K3=K$2,1,0)+IF(L3=L$2,1,0)+IF(M3=M$2,1,0)+IF(N3=N$2,1,0)+IF(O3=O$2,1,0)+IF(P3=P$2,1,0)+IF(Q3=Q$2,1,0)+IF(R3=R$2,1,0)+IF(S3=S$2,1,0)+IF(T3=T$2,1,0)+IF(U3=U$2,1,0)+IF(V3=V$2,1,0)+IF(W3=W$2,1,0)+IF(X3=X$2,$A$1,0)+IF(Z3=Z$2,$A$1,0)-ABS(AB3)),0))</f>
        <v/>
      </c>
      <c r="AD3" s="7" t="str">
        <f>IF(C3="","",SUM(IF(Y3,IF(X3=X$2,Y3,Y3+$A$2),0)+IF(AA3,IF(Z3=Z$2,AA3,AA3+$A$2),0)))</f>
        <v/>
      </c>
    </row>
    <row r="4" spans="1:30">
      <c r="A4" s="10">
        <f t="shared" ca="1" si="0"/>
        <v>1</v>
      </c>
      <c r="B4" s="33"/>
      <c r="C4" s="21"/>
      <c r="D4" s="2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8"/>
      <c r="X4" s="6"/>
      <c r="Y4" s="7"/>
      <c r="Z4" s="6"/>
      <c r="AA4" s="18"/>
      <c r="AB4" s="36"/>
      <c r="AC4" s="6" t="str">
        <f t="shared" ref="AC4:AC32" si="1">IF(C4="","",MAX(SUM(IF(D4=D$2,1,0)+IF(E4=E$2,1,0)+IF(F4=F$2,1,0)+IF(G4=G$2,1,0)+IF(H4=H$2,1,0)+IF(I4=I$2,1,0)+IF(J4=J$2,1,0)+IF(K4=K$2,1,0)+IF(L4=L$2,1,0)+IF(M4=M$2,1,0)+IF(N4=N$2,1,0)+IF(O4=O$2,1,0)+IF(P4=P$2,1,0)+IF(Q4=Q$2,1,0)+IF(R4=R$2,1,0)+IF(S4=S$2,1,0)+IF(T4=T$2,1,0)+IF(U4=U$2,1,0)+IF(V4=V$2,1,0)+IF(W4=W$2,1,0)+IF(X4=X$2,$A$1,0)+IF(Z4=Z$2,$A$1,0)-ABS(AB4)),0))</f>
        <v/>
      </c>
      <c r="AD4" s="7" t="str">
        <f t="shared" ref="AD4:AD32" si="2">IF(C4="","",SUM(IF(Y4,IF(X4=X$2,Y4,Y4+$A$2),0)+IF(AA4,IF(Z4=Z$2,AA4,AA4+$A$2),0)))</f>
        <v/>
      </c>
    </row>
    <row r="5" spans="1:30">
      <c r="A5" s="10">
        <f t="shared" ca="1" si="0"/>
        <v>1</v>
      </c>
      <c r="B5" s="33"/>
      <c r="C5" s="21"/>
      <c r="D5" s="2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8"/>
      <c r="X5" s="6"/>
      <c r="Y5" s="7"/>
      <c r="Z5" s="6"/>
      <c r="AA5" s="18"/>
      <c r="AB5" s="36"/>
      <c r="AC5" s="6" t="str">
        <f t="shared" si="1"/>
        <v/>
      </c>
      <c r="AD5" s="7" t="str">
        <f t="shared" si="2"/>
        <v/>
      </c>
    </row>
    <row r="6" spans="1:30">
      <c r="A6" s="10">
        <f t="shared" ca="1" si="0"/>
        <v>1</v>
      </c>
      <c r="B6" s="33"/>
      <c r="C6" s="21"/>
      <c r="D6" s="2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8"/>
      <c r="X6" s="6"/>
      <c r="Y6" s="7"/>
      <c r="Z6" s="6"/>
      <c r="AA6" s="18"/>
      <c r="AB6" s="36"/>
      <c r="AC6" s="6" t="str">
        <f t="shared" si="1"/>
        <v/>
      </c>
      <c r="AD6" s="7" t="str">
        <f t="shared" si="2"/>
        <v/>
      </c>
    </row>
    <row r="7" spans="1:30">
      <c r="A7" s="10">
        <f t="shared" ca="1" si="0"/>
        <v>1</v>
      </c>
      <c r="B7" s="33"/>
      <c r="C7" s="21"/>
      <c r="D7" s="2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8"/>
      <c r="X7" s="6"/>
      <c r="Y7" s="7"/>
      <c r="Z7" s="6"/>
      <c r="AA7" s="18"/>
      <c r="AB7" s="36"/>
      <c r="AC7" s="6" t="str">
        <f t="shared" si="1"/>
        <v/>
      </c>
      <c r="AD7" s="7" t="str">
        <f t="shared" si="2"/>
        <v/>
      </c>
    </row>
    <row r="8" spans="1:30">
      <c r="A8" s="10">
        <f t="shared" ca="1" si="0"/>
        <v>1</v>
      </c>
      <c r="B8" s="33"/>
      <c r="C8" s="21"/>
      <c r="D8" s="2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8"/>
      <c r="X8" s="6"/>
      <c r="Y8" s="7"/>
      <c r="Z8" s="6"/>
      <c r="AA8" s="18"/>
      <c r="AB8" s="36"/>
      <c r="AC8" s="6" t="str">
        <f t="shared" si="1"/>
        <v/>
      </c>
      <c r="AD8" s="7" t="str">
        <f t="shared" si="2"/>
        <v/>
      </c>
    </row>
    <row r="9" spans="1:30">
      <c r="A9" s="10">
        <f t="shared" ca="1" si="0"/>
        <v>1</v>
      </c>
      <c r="B9" s="33"/>
      <c r="C9" s="21"/>
      <c r="D9" s="2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8"/>
      <c r="X9" s="6"/>
      <c r="Y9" s="7"/>
      <c r="Z9" s="6"/>
      <c r="AA9" s="18"/>
      <c r="AB9" s="36"/>
      <c r="AC9" s="6" t="str">
        <f t="shared" si="1"/>
        <v/>
      </c>
      <c r="AD9" s="7" t="str">
        <f t="shared" si="2"/>
        <v/>
      </c>
    </row>
    <row r="10" spans="1:30">
      <c r="A10" s="10">
        <f t="shared" ca="1" si="0"/>
        <v>1</v>
      </c>
      <c r="B10" s="33"/>
      <c r="C10" s="21"/>
      <c r="D10" s="2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8"/>
      <c r="X10" s="6"/>
      <c r="Y10" s="7"/>
      <c r="Z10" s="6"/>
      <c r="AA10" s="18"/>
      <c r="AB10" s="36"/>
      <c r="AC10" s="6" t="str">
        <f t="shared" si="1"/>
        <v/>
      </c>
      <c r="AD10" s="7" t="str">
        <f t="shared" si="2"/>
        <v/>
      </c>
    </row>
    <row r="11" spans="1:30">
      <c r="A11" s="10">
        <f t="shared" ca="1" si="0"/>
        <v>1</v>
      </c>
      <c r="B11" s="33"/>
      <c r="C11" s="21"/>
      <c r="D11" s="2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8"/>
      <c r="X11" s="6"/>
      <c r="Y11" s="7"/>
      <c r="Z11" s="6"/>
      <c r="AA11" s="18"/>
      <c r="AB11" s="36"/>
      <c r="AC11" s="6" t="str">
        <f t="shared" si="1"/>
        <v/>
      </c>
      <c r="AD11" s="7" t="str">
        <f t="shared" si="2"/>
        <v/>
      </c>
    </row>
    <row r="12" spans="1:30">
      <c r="A12" s="10">
        <f t="shared" ca="1" si="0"/>
        <v>1</v>
      </c>
      <c r="B12" s="33"/>
      <c r="C12" s="21"/>
      <c r="D12" s="2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8"/>
      <c r="X12" s="6"/>
      <c r="Y12" s="7"/>
      <c r="Z12" s="6"/>
      <c r="AA12" s="18"/>
      <c r="AB12" s="36"/>
      <c r="AC12" s="6" t="str">
        <f t="shared" si="1"/>
        <v/>
      </c>
      <c r="AD12" s="7" t="str">
        <f t="shared" si="2"/>
        <v/>
      </c>
    </row>
    <row r="13" spans="1:30">
      <c r="A13" s="10">
        <f t="shared" ca="1" si="0"/>
        <v>1</v>
      </c>
      <c r="B13" s="33"/>
      <c r="C13" s="21"/>
      <c r="D13" s="2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18"/>
      <c r="X13" s="6"/>
      <c r="Y13" s="7"/>
      <c r="Z13" s="6"/>
      <c r="AA13" s="18"/>
      <c r="AB13" s="36"/>
      <c r="AC13" s="6" t="str">
        <f t="shared" si="1"/>
        <v/>
      </c>
      <c r="AD13" s="7" t="str">
        <f t="shared" si="2"/>
        <v/>
      </c>
    </row>
    <row r="14" spans="1:30">
      <c r="A14" s="10">
        <f t="shared" ca="1" si="0"/>
        <v>1</v>
      </c>
      <c r="B14" s="33"/>
      <c r="C14" s="21"/>
      <c r="D14" s="2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8"/>
      <c r="X14" s="6"/>
      <c r="Y14" s="7"/>
      <c r="Z14" s="6"/>
      <c r="AA14" s="18"/>
      <c r="AB14" s="36"/>
      <c r="AC14" s="6" t="str">
        <f t="shared" si="1"/>
        <v/>
      </c>
      <c r="AD14" s="7" t="str">
        <f t="shared" si="2"/>
        <v/>
      </c>
    </row>
    <row r="15" spans="1:30">
      <c r="A15" s="10">
        <f t="shared" ca="1" si="0"/>
        <v>1</v>
      </c>
      <c r="B15" s="33"/>
      <c r="C15" s="21"/>
      <c r="D15" s="2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8"/>
      <c r="X15" s="6"/>
      <c r="Y15" s="7"/>
      <c r="Z15" s="6"/>
      <c r="AA15" s="18"/>
      <c r="AB15" s="36"/>
      <c r="AC15" s="6" t="str">
        <f t="shared" si="1"/>
        <v/>
      </c>
      <c r="AD15" s="7" t="str">
        <f t="shared" si="2"/>
        <v/>
      </c>
    </row>
    <row r="16" spans="1:30">
      <c r="A16" s="10">
        <f t="shared" ca="1" si="0"/>
        <v>1</v>
      </c>
      <c r="B16" s="33"/>
      <c r="C16" s="21"/>
      <c r="D16" s="20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8"/>
      <c r="X16" s="6"/>
      <c r="Y16" s="7"/>
      <c r="Z16" s="6"/>
      <c r="AA16" s="18"/>
      <c r="AB16" s="36"/>
      <c r="AC16" s="6" t="str">
        <f t="shared" si="1"/>
        <v/>
      </c>
      <c r="AD16" s="7" t="str">
        <f t="shared" si="2"/>
        <v/>
      </c>
    </row>
    <row r="17" spans="1:30">
      <c r="A17" s="10">
        <f t="shared" ca="1" si="0"/>
        <v>1</v>
      </c>
      <c r="B17" s="33"/>
      <c r="C17" s="21"/>
      <c r="D17" s="2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18"/>
      <c r="X17" s="6"/>
      <c r="Y17" s="7"/>
      <c r="Z17" s="6"/>
      <c r="AA17" s="18"/>
      <c r="AB17" s="36"/>
      <c r="AC17" s="6" t="str">
        <f t="shared" si="1"/>
        <v/>
      </c>
      <c r="AD17" s="7" t="str">
        <f t="shared" si="2"/>
        <v/>
      </c>
    </row>
    <row r="18" spans="1:30">
      <c r="A18" s="10">
        <f t="shared" ca="1" si="0"/>
        <v>1</v>
      </c>
      <c r="B18" s="33"/>
      <c r="C18" s="21"/>
      <c r="D18" s="2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8"/>
      <c r="X18" s="6"/>
      <c r="Y18" s="7"/>
      <c r="Z18" s="6"/>
      <c r="AA18" s="18"/>
      <c r="AB18" s="36"/>
      <c r="AC18" s="6" t="str">
        <f t="shared" si="1"/>
        <v/>
      </c>
      <c r="AD18" s="7" t="str">
        <f t="shared" si="2"/>
        <v/>
      </c>
    </row>
    <row r="19" spans="1:30">
      <c r="A19" s="10">
        <f t="shared" ca="1" si="0"/>
        <v>1</v>
      </c>
      <c r="B19" s="33"/>
      <c r="C19" s="21"/>
      <c r="D19" s="2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8"/>
      <c r="X19" s="6"/>
      <c r="Y19" s="7"/>
      <c r="Z19" s="6"/>
      <c r="AA19" s="18"/>
      <c r="AB19" s="36"/>
      <c r="AC19" s="6" t="str">
        <f t="shared" si="1"/>
        <v/>
      </c>
      <c r="AD19" s="7" t="str">
        <f t="shared" si="2"/>
        <v/>
      </c>
    </row>
    <row r="20" spans="1:30">
      <c r="A20" s="10">
        <f t="shared" ca="1" si="0"/>
        <v>1</v>
      </c>
      <c r="B20" s="33"/>
      <c r="C20" s="21"/>
      <c r="D20" s="2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8"/>
      <c r="X20" s="6"/>
      <c r="Y20" s="7"/>
      <c r="Z20" s="6"/>
      <c r="AA20" s="18"/>
      <c r="AB20" s="36"/>
      <c r="AC20" s="6" t="str">
        <f t="shared" si="1"/>
        <v/>
      </c>
      <c r="AD20" s="7" t="str">
        <f t="shared" si="2"/>
        <v/>
      </c>
    </row>
    <row r="21" spans="1:30">
      <c r="A21" s="10">
        <f t="shared" ca="1" si="0"/>
        <v>1</v>
      </c>
      <c r="B21" s="33"/>
      <c r="C21" s="21"/>
      <c r="D21" s="2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18"/>
      <c r="X21" s="6"/>
      <c r="Y21" s="7"/>
      <c r="Z21" s="6"/>
      <c r="AA21" s="18"/>
      <c r="AB21" s="36"/>
      <c r="AC21" s="6" t="str">
        <f t="shared" si="1"/>
        <v/>
      </c>
      <c r="AD21" s="7" t="str">
        <f t="shared" si="2"/>
        <v/>
      </c>
    </row>
    <row r="22" spans="1:30">
      <c r="A22" s="10">
        <f t="shared" ca="1" si="0"/>
        <v>1</v>
      </c>
      <c r="B22" s="33"/>
      <c r="C22" s="21"/>
      <c r="D22" s="2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8"/>
      <c r="X22" s="6"/>
      <c r="Y22" s="7"/>
      <c r="Z22" s="6"/>
      <c r="AA22" s="18"/>
      <c r="AB22" s="36"/>
      <c r="AC22" s="6" t="str">
        <f t="shared" si="1"/>
        <v/>
      </c>
      <c r="AD22" s="7" t="str">
        <f t="shared" si="2"/>
        <v/>
      </c>
    </row>
    <row r="23" spans="1:30">
      <c r="A23" s="10">
        <f t="shared" ca="1" si="0"/>
        <v>1</v>
      </c>
      <c r="B23" s="33"/>
      <c r="C23" s="21"/>
      <c r="D23" s="2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8"/>
      <c r="X23" s="6"/>
      <c r="Y23" s="7"/>
      <c r="Z23" s="6"/>
      <c r="AA23" s="18"/>
      <c r="AB23" s="36"/>
      <c r="AC23" s="6" t="str">
        <f t="shared" si="1"/>
        <v/>
      </c>
      <c r="AD23" s="7" t="str">
        <f t="shared" si="2"/>
        <v/>
      </c>
    </row>
    <row r="24" spans="1:30">
      <c r="A24" s="10">
        <f t="shared" ca="1" si="0"/>
        <v>1</v>
      </c>
      <c r="B24" s="33"/>
      <c r="C24" s="21"/>
      <c r="D24" s="2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8"/>
      <c r="X24" s="6"/>
      <c r="Y24" s="7"/>
      <c r="Z24" s="6"/>
      <c r="AA24" s="18"/>
      <c r="AB24" s="36"/>
      <c r="AC24" s="6" t="str">
        <f t="shared" si="1"/>
        <v/>
      </c>
      <c r="AD24" s="7" t="str">
        <f t="shared" si="2"/>
        <v/>
      </c>
    </row>
    <row r="25" spans="1:30">
      <c r="A25" s="10">
        <f t="shared" ca="1" si="0"/>
        <v>1</v>
      </c>
      <c r="B25" s="33"/>
      <c r="C25" s="21"/>
      <c r="D25" s="2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8"/>
      <c r="X25" s="6"/>
      <c r="Y25" s="7"/>
      <c r="Z25" s="6"/>
      <c r="AA25" s="18"/>
      <c r="AB25" s="36"/>
      <c r="AC25" s="6" t="str">
        <f t="shared" si="1"/>
        <v/>
      </c>
      <c r="AD25" s="7" t="str">
        <f t="shared" si="2"/>
        <v/>
      </c>
    </row>
    <row r="26" spans="1:30">
      <c r="A26" s="10">
        <f t="shared" ca="1" si="0"/>
        <v>1</v>
      </c>
      <c r="B26" s="33"/>
      <c r="C26" s="21"/>
      <c r="D26" s="2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8"/>
      <c r="X26" s="6"/>
      <c r="Y26" s="7"/>
      <c r="Z26" s="6"/>
      <c r="AA26" s="18"/>
      <c r="AB26" s="36"/>
      <c r="AC26" s="6" t="str">
        <f t="shared" si="1"/>
        <v/>
      </c>
      <c r="AD26" s="7" t="str">
        <f t="shared" si="2"/>
        <v/>
      </c>
    </row>
    <row r="27" spans="1:30">
      <c r="A27" s="10">
        <f t="shared" ca="1" si="0"/>
        <v>1</v>
      </c>
      <c r="B27" s="33"/>
      <c r="C27" s="21"/>
      <c r="D27" s="2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18"/>
      <c r="X27" s="6"/>
      <c r="Y27" s="7"/>
      <c r="Z27" s="6"/>
      <c r="AA27" s="18"/>
      <c r="AB27" s="36"/>
      <c r="AC27" s="6" t="str">
        <f t="shared" si="1"/>
        <v/>
      </c>
      <c r="AD27" s="7" t="str">
        <f t="shared" si="2"/>
        <v/>
      </c>
    </row>
    <row r="28" spans="1:30">
      <c r="A28" s="10">
        <f t="shared" ca="1" si="0"/>
        <v>1</v>
      </c>
      <c r="B28" s="33"/>
      <c r="C28" s="21"/>
      <c r="D28" s="2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18"/>
      <c r="X28" s="6"/>
      <c r="Y28" s="7"/>
      <c r="Z28" s="6"/>
      <c r="AA28" s="18"/>
      <c r="AB28" s="36"/>
      <c r="AC28" s="6" t="str">
        <f t="shared" si="1"/>
        <v/>
      </c>
      <c r="AD28" s="7" t="str">
        <f t="shared" si="2"/>
        <v/>
      </c>
    </row>
    <row r="29" spans="1:30">
      <c r="A29" s="10">
        <f t="shared" ca="1" si="0"/>
        <v>1</v>
      </c>
      <c r="B29" s="33"/>
      <c r="C29" s="21"/>
      <c r="D29" s="20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18"/>
      <c r="X29" s="6"/>
      <c r="Y29" s="7"/>
      <c r="Z29" s="6"/>
      <c r="AA29" s="18"/>
      <c r="AB29" s="36"/>
      <c r="AC29" s="6" t="str">
        <f t="shared" si="1"/>
        <v/>
      </c>
      <c r="AD29" s="7" t="str">
        <f t="shared" si="2"/>
        <v/>
      </c>
    </row>
    <row r="30" spans="1:30">
      <c r="A30" s="10">
        <f t="shared" ca="1" si="0"/>
        <v>1</v>
      </c>
      <c r="B30" s="33"/>
      <c r="C30" s="21"/>
      <c r="D30" s="2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18"/>
      <c r="X30" s="6"/>
      <c r="Y30" s="7"/>
      <c r="Z30" s="6"/>
      <c r="AA30" s="18"/>
      <c r="AB30" s="36"/>
      <c r="AC30" s="6" t="str">
        <f t="shared" si="1"/>
        <v/>
      </c>
      <c r="AD30" s="7" t="str">
        <f t="shared" si="2"/>
        <v/>
      </c>
    </row>
    <row r="31" spans="1:30">
      <c r="A31" s="10">
        <f t="shared" ca="1" si="0"/>
        <v>1</v>
      </c>
      <c r="B31" s="33"/>
      <c r="C31" s="21"/>
      <c r="D31" s="2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18"/>
      <c r="X31" s="6"/>
      <c r="Y31" s="7"/>
      <c r="Z31" s="6"/>
      <c r="AA31" s="18"/>
      <c r="AB31" s="36"/>
      <c r="AC31" s="6" t="str">
        <f t="shared" si="1"/>
        <v/>
      </c>
      <c r="AD31" s="7" t="str">
        <f t="shared" si="2"/>
        <v/>
      </c>
    </row>
    <row r="32" spans="1:30" ht="13.5" thickBot="1">
      <c r="A32" s="10">
        <f t="shared" ca="1" si="0"/>
        <v>1</v>
      </c>
      <c r="B32" s="33"/>
      <c r="C32" s="21"/>
      <c r="D32" s="2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18"/>
      <c r="X32" s="6"/>
      <c r="Y32" s="7"/>
      <c r="Z32" s="6"/>
      <c r="AA32" s="18"/>
      <c r="AB32" s="36"/>
      <c r="AC32" s="6" t="str">
        <f t="shared" si="1"/>
        <v/>
      </c>
      <c r="AD32" s="7" t="str">
        <f t="shared" si="2"/>
        <v/>
      </c>
    </row>
    <row r="33" spans="1:30">
      <c r="A33" s="34"/>
      <c r="B33" s="35"/>
      <c r="C33" s="40" t="s">
        <v>7</v>
      </c>
      <c r="D33" s="26" t="str">
        <f t="shared" ref="D33:X33" si="3">IF(D2=" ","",COUNTIF(D3:D32,D2))</f>
        <v/>
      </c>
      <c r="E33" s="4" t="str">
        <f t="shared" si="3"/>
        <v/>
      </c>
      <c r="F33" s="4" t="str">
        <f t="shared" si="3"/>
        <v/>
      </c>
      <c r="G33" s="4" t="str">
        <f t="shared" si="3"/>
        <v/>
      </c>
      <c r="H33" s="4" t="str">
        <f t="shared" si="3"/>
        <v/>
      </c>
      <c r="I33" s="4" t="str">
        <f t="shared" si="3"/>
        <v/>
      </c>
      <c r="J33" s="4" t="str">
        <f t="shared" si="3"/>
        <v/>
      </c>
      <c r="K33" s="4" t="str">
        <f t="shared" si="3"/>
        <v/>
      </c>
      <c r="L33" s="4" t="str">
        <f t="shared" si="3"/>
        <v/>
      </c>
      <c r="M33" s="4" t="str">
        <f t="shared" si="3"/>
        <v/>
      </c>
      <c r="N33" s="4" t="str">
        <f t="shared" si="3"/>
        <v/>
      </c>
      <c r="O33" s="4" t="str">
        <f t="shared" si="3"/>
        <v/>
      </c>
      <c r="P33" s="4" t="str">
        <f t="shared" si="3"/>
        <v/>
      </c>
      <c r="Q33" s="4" t="str">
        <f t="shared" si="3"/>
        <v/>
      </c>
      <c r="R33" s="4" t="str">
        <f t="shared" si="3"/>
        <v/>
      </c>
      <c r="S33" s="4" t="str">
        <f t="shared" si="3"/>
        <v/>
      </c>
      <c r="T33" s="4" t="str">
        <f t="shared" si="3"/>
        <v/>
      </c>
      <c r="U33" s="4" t="str">
        <f t="shared" si="3"/>
        <v/>
      </c>
      <c r="V33" s="4" t="str">
        <f t="shared" si="3"/>
        <v/>
      </c>
      <c r="W33" s="22" t="str">
        <f t="shared" si="3"/>
        <v/>
      </c>
      <c r="X33" s="23" t="str">
        <f t="shared" si="3"/>
        <v/>
      </c>
      <c r="Y33" s="34"/>
      <c r="Z33" s="23" t="str">
        <f>IF(Z2=" ","",COUNTIF(Z3:Z32,Z2))</f>
        <v/>
      </c>
      <c r="AA33" s="34"/>
      <c r="AB33" s="34"/>
      <c r="AC33" s="34"/>
      <c r="AD33" s="34"/>
    </row>
    <row r="34" spans="1:30" ht="13.5" thickBot="1">
      <c r="C34" s="28" t="s">
        <v>8</v>
      </c>
      <c r="D34" s="27" t="str">
        <f t="shared" ref="D34:X34" si="4">IF(D2=" ","",D33/COUNTA(D3:D32)*100)</f>
        <v/>
      </c>
      <c r="E34" s="8" t="str">
        <f t="shared" si="4"/>
        <v/>
      </c>
      <c r="F34" s="8" t="str">
        <f t="shared" si="4"/>
        <v/>
      </c>
      <c r="G34" s="8" t="str">
        <f t="shared" si="4"/>
        <v/>
      </c>
      <c r="H34" s="8" t="str">
        <f t="shared" si="4"/>
        <v/>
      </c>
      <c r="I34" s="8" t="str">
        <f t="shared" si="4"/>
        <v/>
      </c>
      <c r="J34" s="8" t="str">
        <f t="shared" si="4"/>
        <v/>
      </c>
      <c r="K34" s="8" t="str">
        <f t="shared" si="4"/>
        <v/>
      </c>
      <c r="L34" s="8" t="str">
        <f t="shared" si="4"/>
        <v/>
      </c>
      <c r="M34" s="8" t="str">
        <f t="shared" si="4"/>
        <v/>
      </c>
      <c r="N34" s="8" t="str">
        <f t="shared" si="4"/>
        <v/>
      </c>
      <c r="O34" s="8" t="str">
        <f t="shared" si="4"/>
        <v/>
      </c>
      <c r="P34" s="8" t="str">
        <f t="shared" si="4"/>
        <v/>
      </c>
      <c r="Q34" s="8" t="str">
        <f t="shared" si="4"/>
        <v/>
      </c>
      <c r="R34" s="8" t="str">
        <f t="shared" si="4"/>
        <v/>
      </c>
      <c r="S34" s="8" t="str">
        <f t="shared" si="4"/>
        <v/>
      </c>
      <c r="T34" s="8" t="str">
        <f t="shared" si="4"/>
        <v/>
      </c>
      <c r="U34" s="8" t="str">
        <f t="shared" si="4"/>
        <v/>
      </c>
      <c r="V34" s="8" t="str">
        <f t="shared" si="4"/>
        <v/>
      </c>
      <c r="W34" s="19" t="str">
        <f t="shared" si="4"/>
        <v/>
      </c>
      <c r="X34" s="24" t="str">
        <f t="shared" si="4"/>
        <v/>
      </c>
      <c r="Z34" s="24" t="str">
        <f>IF(Z2=" ","",Z33/COUNTA(Z3:Z32)*100)</f>
        <v/>
      </c>
    </row>
  </sheetData>
  <mergeCells count="3">
    <mergeCell ref="X1:Y1"/>
    <mergeCell ref="Z1:AA1"/>
    <mergeCell ref="AC1:AD1"/>
  </mergeCells>
  <phoneticPr fontId="0" type="noConversion"/>
  <conditionalFormatting sqref="D3:D32">
    <cfRule type="cellIs" dxfId="131" priority="1" stopIfTrue="1" operator="equal">
      <formula>$D$2</formula>
    </cfRule>
    <cfRule type="cellIs" dxfId="130" priority="2" stopIfTrue="1" operator="notEqual">
      <formula>$D$2</formula>
    </cfRule>
  </conditionalFormatting>
  <conditionalFormatting sqref="E3:E32">
    <cfRule type="cellIs" dxfId="129" priority="3" stopIfTrue="1" operator="equal">
      <formula>$E$2</formula>
    </cfRule>
    <cfRule type="cellIs" dxfId="128" priority="4" stopIfTrue="1" operator="notEqual">
      <formula>$E$2</formula>
    </cfRule>
  </conditionalFormatting>
  <conditionalFormatting sqref="F3:F32">
    <cfRule type="cellIs" dxfId="127" priority="5" stopIfTrue="1" operator="equal">
      <formula>$F$2</formula>
    </cfRule>
    <cfRule type="cellIs" dxfId="126" priority="6" stopIfTrue="1" operator="notEqual">
      <formula>$F$2</formula>
    </cfRule>
  </conditionalFormatting>
  <conditionalFormatting sqref="G3:G32">
    <cfRule type="cellIs" dxfId="125" priority="7" stopIfTrue="1" operator="equal">
      <formula>$G$2</formula>
    </cfRule>
    <cfRule type="cellIs" dxfId="124" priority="8" stopIfTrue="1" operator="notEqual">
      <formula>$G$2</formula>
    </cfRule>
  </conditionalFormatting>
  <conditionalFormatting sqref="H3:H32">
    <cfRule type="cellIs" dxfId="123" priority="9" stopIfTrue="1" operator="equal">
      <formula>$H$2</formula>
    </cfRule>
    <cfRule type="cellIs" dxfId="122" priority="10" stopIfTrue="1" operator="notEqual">
      <formula>$H$2</formula>
    </cfRule>
  </conditionalFormatting>
  <conditionalFormatting sqref="I3:I32">
    <cfRule type="cellIs" dxfId="121" priority="11" stopIfTrue="1" operator="equal">
      <formula>$I$2</formula>
    </cfRule>
    <cfRule type="cellIs" dxfId="120" priority="12" stopIfTrue="1" operator="notEqual">
      <formula>$I$2</formula>
    </cfRule>
  </conditionalFormatting>
  <conditionalFormatting sqref="J3:J32">
    <cfRule type="cellIs" dxfId="119" priority="13" stopIfTrue="1" operator="equal">
      <formula>$J$2</formula>
    </cfRule>
    <cfRule type="cellIs" dxfId="118" priority="14" stopIfTrue="1" operator="notEqual">
      <formula>$J$2</formula>
    </cfRule>
  </conditionalFormatting>
  <conditionalFormatting sqref="K3:K32">
    <cfRule type="cellIs" dxfId="117" priority="15" stopIfTrue="1" operator="equal">
      <formula>$K$2</formula>
    </cfRule>
    <cfRule type="cellIs" dxfId="116" priority="16" stopIfTrue="1" operator="notEqual">
      <formula>$K$2</formula>
    </cfRule>
  </conditionalFormatting>
  <conditionalFormatting sqref="L3:L32">
    <cfRule type="cellIs" dxfId="115" priority="17" stopIfTrue="1" operator="equal">
      <formula>$L$2</formula>
    </cfRule>
    <cfRule type="cellIs" dxfId="114" priority="18" stopIfTrue="1" operator="notEqual">
      <formula>$L$2</formula>
    </cfRule>
  </conditionalFormatting>
  <conditionalFormatting sqref="M3:M32">
    <cfRule type="cellIs" dxfId="113" priority="19" stopIfTrue="1" operator="equal">
      <formula>$M$2</formula>
    </cfRule>
    <cfRule type="cellIs" dxfId="112" priority="20" stopIfTrue="1" operator="notEqual">
      <formula>$M$2</formula>
    </cfRule>
  </conditionalFormatting>
  <conditionalFormatting sqref="N3:N32">
    <cfRule type="cellIs" dxfId="111" priority="21" stopIfTrue="1" operator="equal">
      <formula>$N$2</formula>
    </cfRule>
    <cfRule type="cellIs" dxfId="110" priority="22" stopIfTrue="1" operator="notEqual">
      <formula>$N$2</formula>
    </cfRule>
  </conditionalFormatting>
  <conditionalFormatting sqref="O3:O32">
    <cfRule type="cellIs" dxfId="109" priority="23" stopIfTrue="1" operator="equal">
      <formula>$O$2</formula>
    </cfRule>
    <cfRule type="cellIs" dxfId="108" priority="24" stopIfTrue="1" operator="notEqual">
      <formula>$O$2</formula>
    </cfRule>
  </conditionalFormatting>
  <conditionalFormatting sqref="P3:P32">
    <cfRule type="cellIs" dxfId="107" priority="25" stopIfTrue="1" operator="equal">
      <formula>$P$2</formula>
    </cfRule>
    <cfRule type="cellIs" dxfId="106" priority="26" stopIfTrue="1" operator="notEqual">
      <formula>$P$2</formula>
    </cfRule>
  </conditionalFormatting>
  <conditionalFormatting sqref="Q3:Q32">
    <cfRule type="cellIs" dxfId="105" priority="27" stopIfTrue="1" operator="equal">
      <formula>$Q$2</formula>
    </cfRule>
    <cfRule type="cellIs" dxfId="104" priority="28" stopIfTrue="1" operator="notEqual">
      <formula>$Q$2</formula>
    </cfRule>
  </conditionalFormatting>
  <conditionalFormatting sqref="R3:R32">
    <cfRule type="cellIs" dxfId="103" priority="29" stopIfTrue="1" operator="equal">
      <formula>$R$2</formula>
    </cfRule>
    <cfRule type="cellIs" dxfId="102" priority="30" stopIfTrue="1" operator="notEqual">
      <formula>$R$2</formula>
    </cfRule>
  </conditionalFormatting>
  <conditionalFormatting sqref="S3:S32">
    <cfRule type="cellIs" dxfId="101" priority="31" stopIfTrue="1" operator="equal">
      <formula>$S$2</formula>
    </cfRule>
    <cfRule type="cellIs" dxfId="100" priority="32" stopIfTrue="1" operator="notEqual">
      <formula>$S$2</formula>
    </cfRule>
  </conditionalFormatting>
  <conditionalFormatting sqref="T3:T32">
    <cfRule type="cellIs" dxfId="99" priority="33" stopIfTrue="1" operator="equal">
      <formula>$T$2</formula>
    </cfRule>
    <cfRule type="cellIs" dxfId="98" priority="34" stopIfTrue="1" operator="notEqual">
      <formula>$T$2</formula>
    </cfRule>
  </conditionalFormatting>
  <conditionalFormatting sqref="U3:U32">
    <cfRule type="cellIs" dxfId="97" priority="35" stopIfTrue="1" operator="equal">
      <formula>$U$2</formula>
    </cfRule>
    <cfRule type="cellIs" dxfId="96" priority="36" stopIfTrue="1" operator="notEqual">
      <formula>$U$2</formula>
    </cfRule>
  </conditionalFormatting>
  <conditionalFormatting sqref="V3:V32">
    <cfRule type="cellIs" dxfId="95" priority="37" stopIfTrue="1" operator="equal">
      <formula>$V$2</formula>
    </cfRule>
    <cfRule type="cellIs" dxfId="94" priority="38" stopIfTrue="1" operator="notEqual">
      <formula>$V$2</formula>
    </cfRule>
  </conditionalFormatting>
  <conditionalFormatting sqref="W3:W32">
    <cfRule type="cellIs" dxfId="93" priority="39" stopIfTrue="1" operator="equal">
      <formula>$W$2</formula>
    </cfRule>
    <cfRule type="cellIs" dxfId="92" priority="40" stopIfTrue="1" operator="notEqual">
      <formula>$W$2</formula>
    </cfRule>
  </conditionalFormatting>
  <conditionalFormatting sqref="X3:X32">
    <cfRule type="cellIs" dxfId="91" priority="41" stopIfTrue="1" operator="equal">
      <formula>$X$2</formula>
    </cfRule>
    <cfRule type="cellIs" dxfId="90" priority="42" stopIfTrue="1" operator="notEqual">
      <formula>$X$2</formula>
    </cfRule>
  </conditionalFormatting>
  <conditionalFormatting sqref="Z3:Z32">
    <cfRule type="cellIs" dxfId="89" priority="43" stopIfTrue="1" operator="equal">
      <formula>$Z$2</formula>
    </cfRule>
    <cfRule type="cellIs" dxfId="88" priority="44" stopIfTrue="1" operator="notEqual">
      <formula>$Z$2</formula>
    </cfRule>
  </conditionalFormatting>
  <printOptions horizontalCentered="1"/>
  <pageMargins left="0.78740157480314965" right="0.78740157480314965" top="0.98425196850393704" bottom="0.59055118110236227" header="0.51181102362204722" footer="0.39370078740157483"/>
  <pageSetup paperSize="9" scale="86" orientation="landscape" horizontalDpi="300" verticalDpi="300" r:id="rId1"/>
  <headerFooter alignWithMargins="0">
    <oddHeader>&amp;C&amp;"Arial,Fet"&amp;16XXXs nationella tävling i PreO&amp;"Arial,Normal"&amp;10
&amp;"Arial,Fet"&amp;14xxxdagen den xx xxx 2012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D34"/>
  <sheetViews>
    <sheetView zoomScaleNormal="100" workbookViewId="0"/>
  </sheetViews>
  <sheetFormatPr defaultRowHeight="12.75"/>
  <cols>
    <col min="1" max="1" width="3.140625" style="1" customWidth="1"/>
    <col min="2" max="2" width="20.7109375" style="29" customWidth="1"/>
    <col min="3" max="3" width="20.7109375" customWidth="1"/>
    <col min="4" max="24" width="3.7109375" style="1" customWidth="1"/>
    <col min="25" max="25" width="4.7109375" style="1" customWidth="1"/>
    <col min="26" max="26" width="3.7109375" style="1" customWidth="1"/>
    <col min="27" max="28" width="4.7109375" style="1" customWidth="1"/>
    <col min="29" max="29" width="6.7109375" style="1" customWidth="1"/>
    <col min="30" max="30" width="5.7109375" style="1" customWidth="1"/>
  </cols>
  <sheetData>
    <row r="1" spans="1:30" s="2" customFormat="1" ht="13.5" thickBot="1">
      <c r="A1" s="112">
        <v>0</v>
      </c>
      <c r="B1" s="31" t="s">
        <v>176</v>
      </c>
      <c r="C1" s="25" t="s">
        <v>0</v>
      </c>
      <c r="D1" s="11">
        <v>1</v>
      </c>
      <c r="E1" s="12">
        <v>2</v>
      </c>
      <c r="F1" s="12">
        <v>3</v>
      </c>
      <c r="G1" s="12">
        <v>4</v>
      </c>
      <c r="H1" s="12">
        <v>5</v>
      </c>
      <c r="I1" s="12">
        <v>6</v>
      </c>
      <c r="J1" s="12">
        <v>7</v>
      </c>
      <c r="K1" s="12">
        <v>8</v>
      </c>
      <c r="L1" s="12">
        <v>9</v>
      </c>
      <c r="M1" s="12">
        <v>10</v>
      </c>
      <c r="N1" s="12">
        <v>11</v>
      </c>
      <c r="O1" s="12">
        <v>12</v>
      </c>
      <c r="P1" s="12">
        <v>13</v>
      </c>
      <c r="Q1" s="12">
        <v>14</v>
      </c>
      <c r="R1" s="12">
        <v>15</v>
      </c>
      <c r="S1" s="12">
        <v>16</v>
      </c>
      <c r="T1" s="12">
        <v>17</v>
      </c>
      <c r="U1" s="12">
        <v>18</v>
      </c>
      <c r="V1" s="12">
        <v>19</v>
      </c>
      <c r="W1" s="13">
        <v>20</v>
      </c>
      <c r="X1" s="127" t="s">
        <v>1</v>
      </c>
      <c r="Y1" s="128"/>
      <c r="Z1" s="127" t="s">
        <v>2</v>
      </c>
      <c r="AA1" s="129"/>
      <c r="AB1" s="37" t="s">
        <v>91</v>
      </c>
      <c r="AC1" s="130" t="s">
        <v>4</v>
      </c>
      <c r="AD1" s="131"/>
    </row>
    <row r="2" spans="1:30" s="2" customFormat="1" ht="13.5" thickBot="1">
      <c r="A2" s="113">
        <v>120</v>
      </c>
      <c r="B2" s="32" t="s">
        <v>9</v>
      </c>
      <c r="C2" s="30" t="s">
        <v>10</v>
      </c>
      <c r="D2" s="14" t="s">
        <v>6</v>
      </c>
      <c r="E2" s="15" t="s">
        <v>6</v>
      </c>
      <c r="F2" s="15" t="s">
        <v>6</v>
      </c>
      <c r="G2" s="15" t="s">
        <v>6</v>
      </c>
      <c r="H2" s="15" t="s">
        <v>6</v>
      </c>
      <c r="I2" s="15" t="s">
        <v>6</v>
      </c>
      <c r="J2" s="15" t="s">
        <v>6</v>
      </c>
      <c r="K2" s="15" t="s">
        <v>6</v>
      </c>
      <c r="L2" s="15" t="s">
        <v>6</v>
      </c>
      <c r="M2" s="15" t="s">
        <v>6</v>
      </c>
      <c r="N2" s="15" t="s">
        <v>6</v>
      </c>
      <c r="O2" s="15" t="s">
        <v>6</v>
      </c>
      <c r="P2" s="15" t="s">
        <v>6</v>
      </c>
      <c r="Q2" s="15" t="s">
        <v>6</v>
      </c>
      <c r="R2" s="15" t="s">
        <v>6</v>
      </c>
      <c r="S2" s="15" t="s">
        <v>6</v>
      </c>
      <c r="T2" s="15" t="s">
        <v>6</v>
      </c>
      <c r="U2" s="15" t="s">
        <v>6</v>
      </c>
      <c r="V2" s="15" t="s">
        <v>6</v>
      </c>
      <c r="W2" s="16" t="s">
        <v>6</v>
      </c>
      <c r="X2" s="14" t="s">
        <v>6</v>
      </c>
      <c r="Y2" s="16" t="s">
        <v>3</v>
      </c>
      <c r="Z2" s="14" t="s">
        <v>6</v>
      </c>
      <c r="AA2" s="17" t="s">
        <v>3</v>
      </c>
      <c r="AB2" s="38" t="s">
        <v>92</v>
      </c>
      <c r="AC2" s="14" t="s">
        <v>5</v>
      </c>
      <c r="AD2" s="16" t="s">
        <v>3</v>
      </c>
    </row>
    <row r="3" spans="1:30">
      <c r="A3" s="10">
        <f t="shared" ref="A3:A32" ca="1" si="0">IF(AND(AC3=AC2,AD3=AD2),A2,CELL("rad",A3)-2)</f>
        <v>1</v>
      </c>
      <c r="B3" s="33"/>
      <c r="C3" s="21"/>
      <c r="D3" s="2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8"/>
      <c r="X3" s="6"/>
      <c r="Y3" s="7"/>
      <c r="Z3" s="6"/>
      <c r="AA3" s="18"/>
      <c r="AB3" s="36"/>
      <c r="AC3" s="6" t="str">
        <f>IF(C3="","",MAX(SUM(IF(D3=D$2,1,0)+IF(E3=E$2,1,0)+IF(F3=F$2,1,0)+IF(G3=G$2,1,0)+IF(H3=H$2,1,0)+IF(I3=I$2,1,0)+IF(J3=J$2,1,0)+IF(K3=K$2,1,0)+IF(L3=L$2,1,0)+IF(M3=M$2,1,0)+IF(N3=N$2,1,0)+IF(O3=O$2,1,0)+IF(P3=P$2,1,0)+IF(Q3=Q$2,1,0)+IF(R3=R$2,1,0)+IF(S3=S$2,1,0)+IF(T3=T$2,1,0)+IF(U3=U$2,1,0)+IF(V3=V$2,1,0)+IF(W3=W$2,1,0)+IF(X3=X$2,$A$1,0)+IF(Z3=Z$2,$A$1,0)-ABS(AB3)),0))</f>
        <v/>
      </c>
      <c r="AD3" s="7" t="str">
        <f>IF(C3="","",SUM(IF(Y3,IF(X3=X$2,Y3,Y3+$A$2),0)+IF(AA3,IF(Z3=Z$2,AA3,AA3+$A$2),0)))</f>
        <v/>
      </c>
    </row>
    <row r="4" spans="1:30">
      <c r="A4" s="10">
        <f t="shared" ca="1" si="0"/>
        <v>1</v>
      </c>
      <c r="B4" s="33"/>
      <c r="C4" s="21"/>
      <c r="D4" s="2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8"/>
      <c r="X4" s="6"/>
      <c r="Y4" s="7"/>
      <c r="Z4" s="6"/>
      <c r="AA4" s="18"/>
      <c r="AB4" s="36"/>
      <c r="AC4" s="6" t="str">
        <f t="shared" ref="AC4:AC32" si="1">IF(C4="","",MAX(SUM(IF(D4=D$2,1,0)+IF(E4=E$2,1,0)+IF(F4=F$2,1,0)+IF(G4=G$2,1,0)+IF(H4=H$2,1,0)+IF(I4=I$2,1,0)+IF(J4=J$2,1,0)+IF(K4=K$2,1,0)+IF(L4=L$2,1,0)+IF(M4=M$2,1,0)+IF(N4=N$2,1,0)+IF(O4=O$2,1,0)+IF(P4=P$2,1,0)+IF(Q4=Q$2,1,0)+IF(R4=R$2,1,0)+IF(S4=S$2,1,0)+IF(T4=T$2,1,0)+IF(U4=U$2,1,0)+IF(V4=V$2,1,0)+IF(W4=W$2,1,0)+IF(X4=X$2,$A$1,0)+IF(Z4=Z$2,$A$1,0)-ABS(AB4)),0))</f>
        <v/>
      </c>
      <c r="AD4" s="7" t="str">
        <f t="shared" ref="AD4:AD32" si="2">IF(C4="","",SUM(IF(Y4,IF(X4=X$2,Y4,Y4+$A$2),0)+IF(AA4,IF(Z4=Z$2,AA4,AA4+$A$2),0)))</f>
        <v/>
      </c>
    </row>
    <row r="5" spans="1:30">
      <c r="A5" s="10">
        <f t="shared" ca="1" si="0"/>
        <v>1</v>
      </c>
      <c r="B5" s="33"/>
      <c r="C5" s="21"/>
      <c r="D5" s="2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8"/>
      <c r="X5" s="6"/>
      <c r="Y5" s="7"/>
      <c r="Z5" s="6"/>
      <c r="AA5" s="18"/>
      <c r="AB5" s="36"/>
      <c r="AC5" s="6" t="str">
        <f t="shared" si="1"/>
        <v/>
      </c>
      <c r="AD5" s="7" t="str">
        <f t="shared" si="2"/>
        <v/>
      </c>
    </row>
    <row r="6" spans="1:30">
      <c r="A6" s="10">
        <f t="shared" ca="1" si="0"/>
        <v>1</v>
      </c>
      <c r="B6" s="33"/>
      <c r="C6" s="21"/>
      <c r="D6" s="2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8"/>
      <c r="X6" s="6"/>
      <c r="Y6" s="7"/>
      <c r="Z6" s="6"/>
      <c r="AA6" s="18"/>
      <c r="AB6" s="36"/>
      <c r="AC6" s="6" t="str">
        <f t="shared" si="1"/>
        <v/>
      </c>
      <c r="AD6" s="7" t="str">
        <f t="shared" si="2"/>
        <v/>
      </c>
    </row>
    <row r="7" spans="1:30">
      <c r="A7" s="10">
        <f t="shared" ca="1" si="0"/>
        <v>1</v>
      </c>
      <c r="B7" s="33"/>
      <c r="C7" s="21"/>
      <c r="D7" s="2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8"/>
      <c r="X7" s="6"/>
      <c r="Y7" s="7"/>
      <c r="Z7" s="6"/>
      <c r="AA7" s="18"/>
      <c r="AB7" s="36"/>
      <c r="AC7" s="6" t="str">
        <f t="shared" si="1"/>
        <v/>
      </c>
      <c r="AD7" s="7" t="str">
        <f t="shared" si="2"/>
        <v/>
      </c>
    </row>
    <row r="8" spans="1:30">
      <c r="A8" s="10">
        <f t="shared" ca="1" si="0"/>
        <v>1</v>
      </c>
      <c r="B8" s="33"/>
      <c r="C8" s="21"/>
      <c r="D8" s="2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8"/>
      <c r="X8" s="6"/>
      <c r="Y8" s="7"/>
      <c r="Z8" s="6"/>
      <c r="AA8" s="18"/>
      <c r="AB8" s="36"/>
      <c r="AC8" s="6" t="str">
        <f t="shared" si="1"/>
        <v/>
      </c>
      <c r="AD8" s="7" t="str">
        <f t="shared" si="2"/>
        <v/>
      </c>
    </row>
    <row r="9" spans="1:30">
      <c r="A9" s="10">
        <f t="shared" ca="1" si="0"/>
        <v>1</v>
      </c>
      <c r="B9" s="33"/>
      <c r="C9" s="21"/>
      <c r="D9" s="2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8"/>
      <c r="X9" s="6"/>
      <c r="Y9" s="7"/>
      <c r="Z9" s="6"/>
      <c r="AA9" s="18"/>
      <c r="AB9" s="36"/>
      <c r="AC9" s="6" t="str">
        <f t="shared" si="1"/>
        <v/>
      </c>
      <c r="AD9" s="7" t="str">
        <f t="shared" si="2"/>
        <v/>
      </c>
    </row>
    <row r="10" spans="1:30">
      <c r="A10" s="10">
        <f t="shared" ca="1" si="0"/>
        <v>1</v>
      </c>
      <c r="B10" s="33"/>
      <c r="C10" s="21"/>
      <c r="D10" s="2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8"/>
      <c r="X10" s="6"/>
      <c r="Y10" s="7"/>
      <c r="Z10" s="6"/>
      <c r="AA10" s="18"/>
      <c r="AB10" s="36"/>
      <c r="AC10" s="6" t="str">
        <f t="shared" si="1"/>
        <v/>
      </c>
      <c r="AD10" s="7" t="str">
        <f t="shared" si="2"/>
        <v/>
      </c>
    </row>
    <row r="11" spans="1:30">
      <c r="A11" s="10">
        <f t="shared" ca="1" si="0"/>
        <v>1</v>
      </c>
      <c r="B11" s="33"/>
      <c r="C11" s="21"/>
      <c r="D11" s="2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8"/>
      <c r="X11" s="6"/>
      <c r="Y11" s="7"/>
      <c r="Z11" s="6"/>
      <c r="AA11" s="18"/>
      <c r="AB11" s="36"/>
      <c r="AC11" s="6" t="str">
        <f t="shared" si="1"/>
        <v/>
      </c>
      <c r="AD11" s="7" t="str">
        <f t="shared" si="2"/>
        <v/>
      </c>
    </row>
    <row r="12" spans="1:30">
      <c r="A12" s="10">
        <f t="shared" ca="1" si="0"/>
        <v>1</v>
      </c>
      <c r="B12" s="33"/>
      <c r="C12" s="21"/>
      <c r="D12" s="2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8"/>
      <c r="X12" s="6"/>
      <c r="Y12" s="7"/>
      <c r="Z12" s="6"/>
      <c r="AA12" s="18"/>
      <c r="AB12" s="36"/>
      <c r="AC12" s="6" t="str">
        <f t="shared" si="1"/>
        <v/>
      </c>
      <c r="AD12" s="7" t="str">
        <f t="shared" si="2"/>
        <v/>
      </c>
    </row>
    <row r="13" spans="1:30">
      <c r="A13" s="10">
        <f t="shared" ca="1" si="0"/>
        <v>1</v>
      </c>
      <c r="B13" s="33"/>
      <c r="C13" s="21"/>
      <c r="D13" s="2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18"/>
      <c r="X13" s="6"/>
      <c r="Y13" s="7"/>
      <c r="Z13" s="6"/>
      <c r="AA13" s="18"/>
      <c r="AB13" s="36"/>
      <c r="AC13" s="6" t="str">
        <f t="shared" si="1"/>
        <v/>
      </c>
      <c r="AD13" s="7" t="str">
        <f t="shared" si="2"/>
        <v/>
      </c>
    </row>
    <row r="14" spans="1:30">
      <c r="A14" s="10">
        <f t="shared" ca="1" si="0"/>
        <v>1</v>
      </c>
      <c r="B14" s="33"/>
      <c r="C14" s="21"/>
      <c r="D14" s="2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8"/>
      <c r="X14" s="6"/>
      <c r="Y14" s="7"/>
      <c r="Z14" s="6"/>
      <c r="AA14" s="18"/>
      <c r="AB14" s="36"/>
      <c r="AC14" s="6" t="str">
        <f t="shared" si="1"/>
        <v/>
      </c>
      <c r="AD14" s="7" t="str">
        <f t="shared" si="2"/>
        <v/>
      </c>
    </row>
    <row r="15" spans="1:30">
      <c r="A15" s="10">
        <f t="shared" ca="1" si="0"/>
        <v>1</v>
      </c>
      <c r="B15" s="33"/>
      <c r="C15" s="21"/>
      <c r="D15" s="2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8"/>
      <c r="X15" s="6"/>
      <c r="Y15" s="7"/>
      <c r="Z15" s="6"/>
      <c r="AA15" s="18"/>
      <c r="AB15" s="36"/>
      <c r="AC15" s="6" t="str">
        <f t="shared" si="1"/>
        <v/>
      </c>
      <c r="AD15" s="7" t="str">
        <f t="shared" si="2"/>
        <v/>
      </c>
    </row>
    <row r="16" spans="1:30">
      <c r="A16" s="10">
        <f t="shared" ca="1" si="0"/>
        <v>1</v>
      </c>
      <c r="B16" s="33"/>
      <c r="C16" s="21"/>
      <c r="D16" s="20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8"/>
      <c r="X16" s="6"/>
      <c r="Y16" s="7"/>
      <c r="Z16" s="6"/>
      <c r="AA16" s="18"/>
      <c r="AB16" s="36"/>
      <c r="AC16" s="6" t="str">
        <f t="shared" si="1"/>
        <v/>
      </c>
      <c r="AD16" s="7" t="str">
        <f t="shared" si="2"/>
        <v/>
      </c>
    </row>
    <row r="17" spans="1:30">
      <c r="A17" s="10">
        <f t="shared" ca="1" si="0"/>
        <v>1</v>
      </c>
      <c r="B17" s="33"/>
      <c r="C17" s="21"/>
      <c r="D17" s="2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18"/>
      <c r="X17" s="6"/>
      <c r="Y17" s="7"/>
      <c r="Z17" s="6"/>
      <c r="AA17" s="18"/>
      <c r="AB17" s="36"/>
      <c r="AC17" s="6" t="str">
        <f t="shared" si="1"/>
        <v/>
      </c>
      <c r="AD17" s="7" t="str">
        <f t="shared" si="2"/>
        <v/>
      </c>
    </row>
    <row r="18" spans="1:30">
      <c r="A18" s="10">
        <f t="shared" ca="1" si="0"/>
        <v>1</v>
      </c>
      <c r="B18" s="33"/>
      <c r="C18" s="21"/>
      <c r="D18" s="2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8"/>
      <c r="X18" s="6"/>
      <c r="Y18" s="7"/>
      <c r="Z18" s="6"/>
      <c r="AA18" s="18"/>
      <c r="AB18" s="36"/>
      <c r="AC18" s="6" t="str">
        <f t="shared" si="1"/>
        <v/>
      </c>
      <c r="AD18" s="7" t="str">
        <f t="shared" si="2"/>
        <v/>
      </c>
    </row>
    <row r="19" spans="1:30">
      <c r="A19" s="10">
        <f t="shared" ca="1" si="0"/>
        <v>1</v>
      </c>
      <c r="B19" s="33"/>
      <c r="C19" s="21"/>
      <c r="D19" s="2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8"/>
      <c r="X19" s="6"/>
      <c r="Y19" s="7"/>
      <c r="Z19" s="6"/>
      <c r="AA19" s="18"/>
      <c r="AB19" s="36"/>
      <c r="AC19" s="6" t="str">
        <f t="shared" si="1"/>
        <v/>
      </c>
      <c r="AD19" s="7" t="str">
        <f t="shared" si="2"/>
        <v/>
      </c>
    </row>
    <row r="20" spans="1:30">
      <c r="A20" s="10">
        <f t="shared" ca="1" si="0"/>
        <v>1</v>
      </c>
      <c r="B20" s="33"/>
      <c r="C20" s="21"/>
      <c r="D20" s="2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8"/>
      <c r="X20" s="6"/>
      <c r="Y20" s="7"/>
      <c r="Z20" s="6"/>
      <c r="AA20" s="18"/>
      <c r="AB20" s="36"/>
      <c r="AC20" s="6" t="str">
        <f t="shared" si="1"/>
        <v/>
      </c>
      <c r="AD20" s="7" t="str">
        <f t="shared" si="2"/>
        <v/>
      </c>
    </row>
    <row r="21" spans="1:30">
      <c r="A21" s="10">
        <f t="shared" ca="1" si="0"/>
        <v>1</v>
      </c>
      <c r="B21" s="33"/>
      <c r="C21" s="21"/>
      <c r="D21" s="2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18"/>
      <c r="X21" s="6"/>
      <c r="Y21" s="7"/>
      <c r="Z21" s="6"/>
      <c r="AA21" s="18"/>
      <c r="AB21" s="36"/>
      <c r="AC21" s="6" t="str">
        <f t="shared" si="1"/>
        <v/>
      </c>
      <c r="AD21" s="7" t="str">
        <f t="shared" si="2"/>
        <v/>
      </c>
    </row>
    <row r="22" spans="1:30">
      <c r="A22" s="10">
        <f t="shared" ca="1" si="0"/>
        <v>1</v>
      </c>
      <c r="B22" s="33"/>
      <c r="C22" s="21"/>
      <c r="D22" s="2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8"/>
      <c r="X22" s="6"/>
      <c r="Y22" s="7"/>
      <c r="Z22" s="6"/>
      <c r="AA22" s="18"/>
      <c r="AB22" s="36"/>
      <c r="AC22" s="6" t="str">
        <f t="shared" si="1"/>
        <v/>
      </c>
      <c r="AD22" s="7" t="str">
        <f t="shared" si="2"/>
        <v/>
      </c>
    </row>
    <row r="23" spans="1:30">
      <c r="A23" s="10">
        <f t="shared" ca="1" si="0"/>
        <v>1</v>
      </c>
      <c r="B23" s="33"/>
      <c r="C23" s="21"/>
      <c r="D23" s="2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8"/>
      <c r="X23" s="6"/>
      <c r="Y23" s="7"/>
      <c r="Z23" s="6"/>
      <c r="AA23" s="18"/>
      <c r="AB23" s="36"/>
      <c r="AC23" s="6" t="str">
        <f t="shared" si="1"/>
        <v/>
      </c>
      <c r="AD23" s="7" t="str">
        <f t="shared" si="2"/>
        <v/>
      </c>
    </row>
    <row r="24" spans="1:30">
      <c r="A24" s="10">
        <f t="shared" ca="1" si="0"/>
        <v>1</v>
      </c>
      <c r="B24" s="33"/>
      <c r="C24" s="21"/>
      <c r="D24" s="2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8"/>
      <c r="X24" s="6"/>
      <c r="Y24" s="7"/>
      <c r="Z24" s="6"/>
      <c r="AA24" s="18"/>
      <c r="AB24" s="36"/>
      <c r="AC24" s="6" t="str">
        <f t="shared" si="1"/>
        <v/>
      </c>
      <c r="AD24" s="7" t="str">
        <f t="shared" si="2"/>
        <v/>
      </c>
    </row>
    <row r="25" spans="1:30">
      <c r="A25" s="10">
        <f t="shared" ca="1" si="0"/>
        <v>1</v>
      </c>
      <c r="B25" s="33"/>
      <c r="C25" s="21"/>
      <c r="D25" s="2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8"/>
      <c r="X25" s="6"/>
      <c r="Y25" s="7"/>
      <c r="Z25" s="6"/>
      <c r="AA25" s="18"/>
      <c r="AB25" s="36"/>
      <c r="AC25" s="6" t="str">
        <f t="shared" si="1"/>
        <v/>
      </c>
      <c r="AD25" s="7" t="str">
        <f t="shared" si="2"/>
        <v/>
      </c>
    </row>
    <row r="26" spans="1:30">
      <c r="A26" s="10">
        <f t="shared" ca="1" si="0"/>
        <v>1</v>
      </c>
      <c r="B26" s="33"/>
      <c r="C26" s="21"/>
      <c r="D26" s="2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8"/>
      <c r="X26" s="6"/>
      <c r="Y26" s="7"/>
      <c r="Z26" s="6"/>
      <c r="AA26" s="18"/>
      <c r="AB26" s="36"/>
      <c r="AC26" s="6" t="str">
        <f t="shared" si="1"/>
        <v/>
      </c>
      <c r="AD26" s="7" t="str">
        <f t="shared" si="2"/>
        <v/>
      </c>
    </row>
    <row r="27" spans="1:30">
      <c r="A27" s="10">
        <f t="shared" ca="1" si="0"/>
        <v>1</v>
      </c>
      <c r="B27" s="33"/>
      <c r="C27" s="21"/>
      <c r="D27" s="2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18"/>
      <c r="X27" s="6"/>
      <c r="Y27" s="7"/>
      <c r="Z27" s="6"/>
      <c r="AA27" s="18"/>
      <c r="AB27" s="36"/>
      <c r="AC27" s="6" t="str">
        <f t="shared" si="1"/>
        <v/>
      </c>
      <c r="AD27" s="7" t="str">
        <f t="shared" si="2"/>
        <v/>
      </c>
    </row>
    <row r="28" spans="1:30">
      <c r="A28" s="10">
        <f t="shared" ca="1" si="0"/>
        <v>1</v>
      </c>
      <c r="B28" s="33"/>
      <c r="C28" s="21"/>
      <c r="D28" s="2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18"/>
      <c r="X28" s="6"/>
      <c r="Y28" s="7"/>
      <c r="Z28" s="6"/>
      <c r="AA28" s="18"/>
      <c r="AB28" s="36"/>
      <c r="AC28" s="6" t="str">
        <f t="shared" si="1"/>
        <v/>
      </c>
      <c r="AD28" s="7" t="str">
        <f t="shared" si="2"/>
        <v/>
      </c>
    </row>
    <row r="29" spans="1:30">
      <c r="A29" s="10">
        <f t="shared" ca="1" si="0"/>
        <v>1</v>
      </c>
      <c r="B29" s="33"/>
      <c r="C29" s="21"/>
      <c r="D29" s="20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18"/>
      <c r="X29" s="6"/>
      <c r="Y29" s="7"/>
      <c r="Z29" s="6"/>
      <c r="AA29" s="18"/>
      <c r="AB29" s="36"/>
      <c r="AC29" s="6" t="str">
        <f t="shared" si="1"/>
        <v/>
      </c>
      <c r="AD29" s="7" t="str">
        <f t="shared" si="2"/>
        <v/>
      </c>
    </row>
    <row r="30" spans="1:30">
      <c r="A30" s="10">
        <f t="shared" ca="1" si="0"/>
        <v>1</v>
      </c>
      <c r="B30" s="33"/>
      <c r="C30" s="21"/>
      <c r="D30" s="2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18"/>
      <c r="X30" s="6"/>
      <c r="Y30" s="7"/>
      <c r="Z30" s="6"/>
      <c r="AA30" s="18"/>
      <c r="AB30" s="36"/>
      <c r="AC30" s="6" t="str">
        <f t="shared" si="1"/>
        <v/>
      </c>
      <c r="AD30" s="7" t="str">
        <f t="shared" si="2"/>
        <v/>
      </c>
    </row>
    <row r="31" spans="1:30">
      <c r="A31" s="10">
        <f t="shared" ca="1" si="0"/>
        <v>1</v>
      </c>
      <c r="B31" s="33"/>
      <c r="C31" s="21"/>
      <c r="D31" s="2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18"/>
      <c r="X31" s="6"/>
      <c r="Y31" s="7"/>
      <c r="Z31" s="6"/>
      <c r="AA31" s="18"/>
      <c r="AB31" s="36"/>
      <c r="AC31" s="6" t="str">
        <f t="shared" si="1"/>
        <v/>
      </c>
      <c r="AD31" s="7" t="str">
        <f t="shared" si="2"/>
        <v/>
      </c>
    </row>
    <row r="32" spans="1:30" ht="13.5" thickBot="1">
      <c r="A32" s="10">
        <f t="shared" ca="1" si="0"/>
        <v>1</v>
      </c>
      <c r="B32" s="33"/>
      <c r="C32" s="21"/>
      <c r="D32" s="2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18"/>
      <c r="X32" s="6"/>
      <c r="Y32" s="7"/>
      <c r="Z32" s="6"/>
      <c r="AA32" s="18"/>
      <c r="AB32" s="36"/>
      <c r="AC32" s="6" t="str">
        <f t="shared" si="1"/>
        <v/>
      </c>
      <c r="AD32" s="7" t="str">
        <f t="shared" si="2"/>
        <v/>
      </c>
    </row>
    <row r="33" spans="1:30">
      <c r="A33" s="34"/>
      <c r="B33" s="35"/>
      <c r="C33" s="40" t="s">
        <v>7</v>
      </c>
      <c r="D33" s="26" t="str">
        <f t="shared" ref="D33:X33" si="3">IF(D2=" ","",COUNTIF(D3:D32,D2))</f>
        <v/>
      </c>
      <c r="E33" s="4" t="str">
        <f t="shared" si="3"/>
        <v/>
      </c>
      <c r="F33" s="4" t="str">
        <f t="shared" si="3"/>
        <v/>
      </c>
      <c r="G33" s="4" t="str">
        <f t="shared" si="3"/>
        <v/>
      </c>
      <c r="H33" s="4" t="str">
        <f t="shared" si="3"/>
        <v/>
      </c>
      <c r="I33" s="4" t="str">
        <f t="shared" si="3"/>
        <v/>
      </c>
      <c r="J33" s="4" t="str">
        <f t="shared" si="3"/>
        <v/>
      </c>
      <c r="K33" s="4" t="str">
        <f t="shared" si="3"/>
        <v/>
      </c>
      <c r="L33" s="4" t="str">
        <f t="shared" si="3"/>
        <v/>
      </c>
      <c r="M33" s="4" t="str">
        <f t="shared" si="3"/>
        <v/>
      </c>
      <c r="N33" s="4" t="str">
        <f t="shared" si="3"/>
        <v/>
      </c>
      <c r="O33" s="4" t="str">
        <f t="shared" si="3"/>
        <v/>
      </c>
      <c r="P33" s="4" t="str">
        <f t="shared" si="3"/>
        <v/>
      </c>
      <c r="Q33" s="4" t="str">
        <f t="shared" si="3"/>
        <v/>
      </c>
      <c r="R33" s="4" t="str">
        <f t="shared" si="3"/>
        <v/>
      </c>
      <c r="S33" s="4" t="str">
        <f t="shared" si="3"/>
        <v/>
      </c>
      <c r="T33" s="4" t="str">
        <f t="shared" si="3"/>
        <v/>
      </c>
      <c r="U33" s="4" t="str">
        <f t="shared" si="3"/>
        <v/>
      </c>
      <c r="V33" s="4" t="str">
        <f t="shared" si="3"/>
        <v/>
      </c>
      <c r="W33" s="22" t="str">
        <f t="shared" si="3"/>
        <v/>
      </c>
      <c r="X33" s="23" t="str">
        <f t="shared" si="3"/>
        <v/>
      </c>
      <c r="Y33" s="34"/>
      <c r="Z33" s="23" t="str">
        <f>IF(Z2=" ","",COUNTIF(Z3:Z32,Z2))</f>
        <v/>
      </c>
      <c r="AA33" s="34"/>
      <c r="AB33" s="34"/>
      <c r="AC33" s="34"/>
      <c r="AD33" s="34"/>
    </row>
    <row r="34" spans="1:30" ht="13.5" thickBot="1">
      <c r="C34" s="28" t="s">
        <v>8</v>
      </c>
      <c r="D34" s="27" t="str">
        <f t="shared" ref="D34:X34" si="4">IF(D2=" ","",D33/COUNTA(D3:D32)*100)</f>
        <v/>
      </c>
      <c r="E34" s="8" t="str">
        <f t="shared" si="4"/>
        <v/>
      </c>
      <c r="F34" s="8" t="str">
        <f t="shared" si="4"/>
        <v/>
      </c>
      <c r="G34" s="8" t="str">
        <f t="shared" si="4"/>
        <v/>
      </c>
      <c r="H34" s="8" t="str">
        <f t="shared" si="4"/>
        <v/>
      </c>
      <c r="I34" s="8" t="str">
        <f t="shared" si="4"/>
        <v/>
      </c>
      <c r="J34" s="8" t="str">
        <f t="shared" si="4"/>
        <v/>
      </c>
      <c r="K34" s="8" t="str">
        <f t="shared" si="4"/>
        <v/>
      </c>
      <c r="L34" s="8" t="str">
        <f t="shared" si="4"/>
        <v/>
      </c>
      <c r="M34" s="8" t="str">
        <f t="shared" si="4"/>
        <v/>
      </c>
      <c r="N34" s="8" t="str">
        <f t="shared" si="4"/>
        <v/>
      </c>
      <c r="O34" s="8" t="str">
        <f t="shared" si="4"/>
        <v/>
      </c>
      <c r="P34" s="8" t="str">
        <f t="shared" si="4"/>
        <v/>
      </c>
      <c r="Q34" s="8" t="str">
        <f t="shared" si="4"/>
        <v/>
      </c>
      <c r="R34" s="8" t="str">
        <f t="shared" si="4"/>
        <v/>
      </c>
      <c r="S34" s="8" t="str">
        <f t="shared" si="4"/>
        <v/>
      </c>
      <c r="T34" s="8" t="str">
        <f t="shared" si="4"/>
        <v/>
      </c>
      <c r="U34" s="8" t="str">
        <f t="shared" si="4"/>
        <v/>
      </c>
      <c r="V34" s="8" t="str">
        <f t="shared" si="4"/>
        <v/>
      </c>
      <c r="W34" s="19" t="str">
        <f t="shared" si="4"/>
        <v/>
      </c>
      <c r="X34" s="24" t="str">
        <f t="shared" si="4"/>
        <v/>
      </c>
      <c r="Z34" s="24" t="str">
        <f>IF(Z2=" ","",Z33/COUNTA(Z3:Z32)*100)</f>
        <v/>
      </c>
    </row>
  </sheetData>
  <mergeCells count="3">
    <mergeCell ref="X1:Y1"/>
    <mergeCell ref="Z1:AA1"/>
    <mergeCell ref="AC1:AD1"/>
  </mergeCells>
  <phoneticPr fontId="0" type="noConversion"/>
  <conditionalFormatting sqref="D3:D32">
    <cfRule type="cellIs" dxfId="87" priority="1" stopIfTrue="1" operator="equal">
      <formula>$D$2</formula>
    </cfRule>
    <cfRule type="cellIs" dxfId="86" priority="2" stopIfTrue="1" operator="notEqual">
      <formula>$D$2</formula>
    </cfRule>
  </conditionalFormatting>
  <conditionalFormatting sqref="E3:E32">
    <cfRule type="cellIs" dxfId="85" priority="3" stopIfTrue="1" operator="equal">
      <formula>$E$2</formula>
    </cfRule>
    <cfRule type="cellIs" dxfId="84" priority="4" stopIfTrue="1" operator="notEqual">
      <formula>$E$2</formula>
    </cfRule>
  </conditionalFormatting>
  <conditionalFormatting sqref="F3:F32">
    <cfRule type="cellIs" dxfId="83" priority="5" stopIfTrue="1" operator="equal">
      <formula>$F$2</formula>
    </cfRule>
    <cfRule type="cellIs" dxfId="82" priority="6" stopIfTrue="1" operator="notEqual">
      <formula>$F$2</formula>
    </cfRule>
  </conditionalFormatting>
  <conditionalFormatting sqref="G3:G32">
    <cfRule type="cellIs" dxfId="81" priority="7" stopIfTrue="1" operator="equal">
      <formula>$G$2</formula>
    </cfRule>
    <cfRule type="cellIs" dxfId="80" priority="8" stopIfTrue="1" operator="notEqual">
      <formula>$G$2</formula>
    </cfRule>
  </conditionalFormatting>
  <conditionalFormatting sqref="H3:H32">
    <cfRule type="cellIs" dxfId="79" priority="9" stopIfTrue="1" operator="equal">
      <formula>$H$2</formula>
    </cfRule>
    <cfRule type="cellIs" dxfId="78" priority="10" stopIfTrue="1" operator="notEqual">
      <formula>$H$2</formula>
    </cfRule>
  </conditionalFormatting>
  <conditionalFormatting sqref="I3:I32">
    <cfRule type="cellIs" dxfId="77" priority="11" stopIfTrue="1" operator="equal">
      <formula>$I$2</formula>
    </cfRule>
    <cfRule type="cellIs" dxfId="76" priority="12" stopIfTrue="1" operator="notEqual">
      <formula>$I$2</formula>
    </cfRule>
  </conditionalFormatting>
  <conditionalFormatting sqref="J3:J32">
    <cfRule type="cellIs" dxfId="75" priority="13" stopIfTrue="1" operator="equal">
      <formula>$J$2</formula>
    </cfRule>
    <cfRule type="cellIs" dxfId="74" priority="14" stopIfTrue="1" operator="notEqual">
      <formula>$J$2</formula>
    </cfRule>
  </conditionalFormatting>
  <conditionalFormatting sqref="K3:K32">
    <cfRule type="cellIs" dxfId="73" priority="15" stopIfTrue="1" operator="equal">
      <formula>$K$2</formula>
    </cfRule>
    <cfRule type="cellIs" dxfId="72" priority="16" stopIfTrue="1" operator="notEqual">
      <formula>$K$2</formula>
    </cfRule>
  </conditionalFormatting>
  <conditionalFormatting sqref="L3:L32">
    <cfRule type="cellIs" dxfId="71" priority="17" stopIfTrue="1" operator="equal">
      <formula>$L$2</formula>
    </cfRule>
    <cfRule type="cellIs" dxfId="70" priority="18" stopIfTrue="1" operator="notEqual">
      <formula>$L$2</formula>
    </cfRule>
  </conditionalFormatting>
  <conditionalFormatting sqref="M3:M32">
    <cfRule type="cellIs" dxfId="69" priority="19" stopIfTrue="1" operator="equal">
      <formula>$M$2</formula>
    </cfRule>
    <cfRule type="cellIs" dxfId="68" priority="20" stopIfTrue="1" operator="notEqual">
      <formula>$M$2</formula>
    </cfRule>
  </conditionalFormatting>
  <conditionalFormatting sqref="N3:N32">
    <cfRule type="cellIs" dxfId="67" priority="21" stopIfTrue="1" operator="equal">
      <formula>$N$2</formula>
    </cfRule>
    <cfRule type="cellIs" dxfId="66" priority="22" stopIfTrue="1" operator="notEqual">
      <formula>$N$2</formula>
    </cfRule>
  </conditionalFormatting>
  <conditionalFormatting sqref="O3:O32">
    <cfRule type="cellIs" dxfId="65" priority="23" stopIfTrue="1" operator="equal">
      <formula>$O$2</formula>
    </cfRule>
    <cfRule type="cellIs" dxfId="64" priority="24" stopIfTrue="1" operator="notEqual">
      <formula>$O$2</formula>
    </cfRule>
  </conditionalFormatting>
  <conditionalFormatting sqref="P3:P32">
    <cfRule type="cellIs" dxfId="63" priority="25" stopIfTrue="1" operator="equal">
      <formula>$P$2</formula>
    </cfRule>
    <cfRule type="cellIs" dxfId="62" priority="26" stopIfTrue="1" operator="notEqual">
      <formula>$P$2</formula>
    </cfRule>
  </conditionalFormatting>
  <conditionalFormatting sqref="Q3:Q32">
    <cfRule type="cellIs" dxfId="61" priority="27" stopIfTrue="1" operator="equal">
      <formula>$Q$2</formula>
    </cfRule>
    <cfRule type="cellIs" dxfId="60" priority="28" stopIfTrue="1" operator="notEqual">
      <formula>$Q$2</formula>
    </cfRule>
  </conditionalFormatting>
  <conditionalFormatting sqref="R3:R32">
    <cfRule type="cellIs" dxfId="59" priority="29" stopIfTrue="1" operator="equal">
      <formula>$R$2</formula>
    </cfRule>
    <cfRule type="cellIs" dxfId="58" priority="30" stopIfTrue="1" operator="notEqual">
      <formula>$R$2</formula>
    </cfRule>
  </conditionalFormatting>
  <conditionalFormatting sqref="S3:S32">
    <cfRule type="cellIs" dxfId="57" priority="31" stopIfTrue="1" operator="equal">
      <formula>$S$2</formula>
    </cfRule>
    <cfRule type="cellIs" dxfId="56" priority="32" stopIfTrue="1" operator="notEqual">
      <formula>$S$2</formula>
    </cfRule>
  </conditionalFormatting>
  <conditionalFormatting sqref="T3:T32">
    <cfRule type="cellIs" dxfId="55" priority="33" stopIfTrue="1" operator="equal">
      <formula>$T$2</formula>
    </cfRule>
    <cfRule type="cellIs" dxfId="54" priority="34" stopIfTrue="1" operator="notEqual">
      <formula>$T$2</formula>
    </cfRule>
  </conditionalFormatting>
  <conditionalFormatting sqref="U3:U32">
    <cfRule type="cellIs" dxfId="53" priority="35" stopIfTrue="1" operator="equal">
      <formula>$U$2</formula>
    </cfRule>
    <cfRule type="cellIs" dxfId="52" priority="36" stopIfTrue="1" operator="notEqual">
      <formula>$U$2</formula>
    </cfRule>
  </conditionalFormatting>
  <conditionalFormatting sqref="V3:V32">
    <cfRule type="cellIs" dxfId="51" priority="37" stopIfTrue="1" operator="equal">
      <formula>$V$2</formula>
    </cfRule>
    <cfRule type="cellIs" dxfId="50" priority="38" stopIfTrue="1" operator="notEqual">
      <formula>$V$2</formula>
    </cfRule>
  </conditionalFormatting>
  <conditionalFormatting sqref="W3:W32">
    <cfRule type="cellIs" dxfId="49" priority="39" stopIfTrue="1" operator="equal">
      <formula>$W$2</formula>
    </cfRule>
    <cfRule type="cellIs" dxfId="48" priority="40" stopIfTrue="1" operator="notEqual">
      <formula>$W$2</formula>
    </cfRule>
  </conditionalFormatting>
  <conditionalFormatting sqref="X3:X32">
    <cfRule type="cellIs" dxfId="47" priority="41" stopIfTrue="1" operator="equal">
      <formula>$X$2</formula>
    </cfRule>
    <cfRule type="cellIs" dxfId="46" priority="42" stopIfTrue="1" operator="notEqual">
      <formula>$X$2</formula>
    </cfRule>
  </conditionalFormatting>
  <conditionalFormatting sqref="Z3:Z32">
    <cfRule type="cellIs" dxfId="45" priority="43" stopIfTrue="1" operator="equal">
      <formula>$Z$2</formula>
    </cfRule>
    <cfRule type="cellIs" dxfId="44" priority="44" stopIfTrue="1" operator="notEqual">
      <formula>$Z$2</formula>
    </cfRule>
  </conditionalFormatting>
  <printOptions horizontalCentered="1"/>
  <pageMargins left="0.78740157480314965" right="0.78740157480314965" top="0.98425196850393704" bottom="0.59055118110236227" header="0.51181102362204722" footer="0.39370078740157483"/>
  <pageSetup paperSize="9" scale="86" orientation="landscape" horizontalDpi="300" verticalDpi="300" r:id="rId1"/>
  <headerFooter alignWithMargins="0">
    <oddHeader>&amp;C&amp;"Arial,Fet"&amp;16XXXs nationella tävling i PreO&amp;"Arial,Normal"&amp;10
&amp;"Arial,Fet"&amp;14xxxdagen den xx xxx 2012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E34"/>
  <sheetViews>
    <sheetView zoomScaleNormal="100" workbookViewId="0"/>
  </sheetViews>
  <sheetFormatPr defaultRowHeight="12.75"/>
  <cols>
    <col min="1" max="1" width="3.140625" style="1" customWidth="1"/>
    <col min="2" max="2" width="20.7109375" style="29" customWidth="1"/>
    <col min="3" max="3" width="20.7109375" customWidth="1"/>
    <col min="4" max="23" width="3.7109375" style="1" customWidth="1"/>
    <col min="24" max="24" width="3.7109375" style="1" hidden="1" customWidth="1"/>
    <col min="25" max="25" width="4.7109375" style="1" hidden="1" customWidth="1"/>
    <col min="26" max="26" width="3.7109375" style="1" hidden="1" customWidth="1"/>
    <col min="27" max="28" width="4.7109375" style="1" hidden="1" customWidth="1"/>
    <col min="29" max="29" width="8.7109375" style="1" customWidth="1"/>
    <col min="30" max="30" width="5.7109375" style="1" hidden="1" customWidth="1"/>
  </cols>
  <sheetData>
    <row r="1" spans="1:31" s="2" customFormat="1" ht="13.5" thickBot="1">
      <c r="A1" s="112">
        <v>0</v>
      </c>
      <c r="B1" s="31" t="s">
        <v>98</v>
      </c>
      <c r="C1" s="25" t="s">
        <v>0</v>
      </c>
      <c r="D1" s="11">
        <v>1</v>
      </c>
      <c r="E1" s="12">
        <v>2</v>
      </c>
      <c r="F1" s="12">
        <v>3</v>
      </c>
      <c r="G1" s="12">
        <v>4</v>
      </c>
      <c r="H1" s="12">
        <v>5</v>
      </c>
      <c r="I1" s="12">
        <v>6</v>
      </c>
      <c r="J1" s="12">
        <v>7</v>
      </c>
      <c r="K1" s="12">
        <v>8</v>
      </c>
      <c r="L1" s="12">
        <v>9</v>
      </c>
      <c r="M1" s="12">
        <v>10</v>
      </c>
      <c r="N1" s="12">
        <v>11</v>
      </c>
      <c r="O1" s="12">
        <v>12</v>
      </c>
      <c r="P1" s="12">
        <v>13</v>
      </c>
      <c r="Q1" s="12">
        <v>14</v>
      </c>
      <c r="R1" s="12">
        <v>15</v>
      </c>
      <c r="S1" s="12">
        <v>16</v>
      </c>
      <c r="T1" s="12">
        <v>17</v>
      </c>
      <c r="U1" s="12">
        <v>18</v>
      </c>
      <c r="V1" s="12">
        <v>19</v>
      </c>
      <c r="W1" s="13">
        <v>20</v>
      </c>
      <c r="X1" s="127" t="s">
        <v>1</v>
      </c>
      <c r="Y1" s="128"/>
      <c r="Z1" s="127" t="s">
        <v>2</v>
      </c>
      <c r="AA1" s="129"/>
      <c r="AB1" s="37" t="s">
        <v>91</v>
      </c>
      <c r="AC1" s="132" t="s">
        <v>4</v>
      </c>
      <c r="AD1" s="132"/>
      <c r="AE1" s="43"/>
    </row>
    <row r="2" spans="1:31" s="2" customFormat="1" ht="13.5" thickBot="1">
      <c r="A2" s="113">
        <v>120</v>
      </c>
      <c r="B2" s="32" t="s">
        <v>9</v>
      </c>
      <c r="C2" s="30" t="s">
        <v>10</v>
      </c>
      <c r="D2" s="14" t="s">
        <v>6</v>
      </c>
      <c r="E2" s="15" t="s">
        <v>6</v>
      </c>
      <c r="F2" s="15" t="s">
        <v>6</v>
      </c>
      <c r="G2" s="15" t="s">
        <v>6</v>
      </c>
      <c r="H2" s="15" t="s">
        <v>6</v>
      </c>
      <c r="I2" s="15" t="s">
        <v>6</v>
      </c>
      <c r="J2" s="15" t="s">
        <v>6</v>
      </c>
      <c r="K2" s="15" t="s">
        <v>6</v>
      </c>
      <c r="L2" s="15" t="s">
        <v>6</v>
      </c>
      <c r="M2" s="15" t="s">
        <v>6</v>
      </c>
      <c r="N2" s="15" t="s">
        <v>6</v>
      </c>
      <c r="O2" s="15" t="s">
        <v>6</v>
      </c>
      <c r="P2" s="15" t="s">
        <v>6</v>
      </c>
      <c r="Q2" s="15" t="s">
        <v>6</v>
      </c>
      <c r="R2" s="15" t="s">
        <v>6</v>
      </c>
      <c r="S2" s="15" t="s">
        <v>6</v>
      </c>
      <c r="T2" s="15" t="s">
        <v>6</v>
      </c>
      <c r="U2" s="15" t="s">
        <v>6</v>
      </c>
      <c r="V2" s="15" t="s">
        <v>6</v>
      </c>
      <c r="W2" s="16" t="s">
        <v>6</v>
      </c>
      <c r="X2" s="14" t="s">
        <v>6</v>
      </c>
      <c r="Y2" s="16" t="s">
        <v>3</v>
      </c>
      <c r="Z2" s="14" t="s">
        <v>6</v>
      </c>
      <c r="AA2" s="17" t="s">
        <v>3</v>
      </c>
      <c r="AB2" s="38" t="s">
        <v>92</v>
      </c>
      <c r="AC2" s="107" t="s">
        <v>5</v>
      </c>
      <c r="AD2" s="107" t="s">
        <v>3</v>
      </c>
    </row>
    <row r="3" spans="1:31">
      <c r="A3" s="10">
        <f t="shared" ref="A3:A32" ca="1" si="0">IF(AND(AC3=AC2,AD3=AD2),A2,CELL("rad",A3)-2)</f>
        <v>1</v>
      </c>
      <c r="B3" s="33"/>
      <c r="C3" s="21"/>
      <c r="D3" s="2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8"/>
      <c r="X3" s="6"/>
      <c r="Y3" s="7"/>
      <c r="Z3" s="6"/>
      <c r="AA3" s="18"/>
      <c r="AB3" s="36"/>
      <c r="AC3" s="36" t="str">
        <f>IF(C3="","",MAX(SUM(IF(D3=D$2,1,0)+IF(E3=E$2,1,0)+IF(F3=F$2,1,0)+IF(G3=G$2,1,0)+IF(H3=H$2,1,0)+IF(I3=I$2,1,0)+IF(J3=J$2,1,0)+IF(K3=K$2,1,0)+IF(L3=L$2,1,0)+IF(M3=M$2,1,0)+IF(N3=N$2,1,0)+IF(O3=O$2,1,0)+IF(P3=P$2,1,0)+IF(Q3=Q$2,1,0)+IF(R3=R$2,1,0)+IF(S3=S$2,1,0)+IF(T3=T$2,1,0)+IF(U3=U$2,1,0)+IF(V3=V$2,1,0)+IF(W3=W$2,1,0)+IF(X3=X$2,$A$1,0)+IF(Z3=Z$2,$A$1,0)-ABS(AB3)),0))</f>
        <v/>
      </c>
      <c r="AD3" s="36" t="str">
        <f>IF(C3="","",SUM(IF(Y3,IF(X3=X$2,Y3,Y3+$A$2),0)+IF(AA3,IF(Z3=Z$2,AA3,AA3+$A$2),0)))</f>
        <v/>
      </c>
    </row>
    <row r="4" spans="1:31">
      <c r="A4" s="10">
        <f t="shared" ca="1" si="0"/>
        <v>1</v>
      </c>
      <c r="B4" s="33"/>
      <c r="C4" s="21"/>
      <c r="D4" s="2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8"/>
      <c r="X4" s="6"/>
      <c r="Y4" s="7"/>
      <c r="Z4" s="6"/>
      <c r="AA4" s="18"/>
      <c r="AB4" s="36"/>
      <c r="AC4" s="36" t="str">
        <f t="shared" ref="AC4:AC32" si="1">IF(C4="","",MAX(SUM(IF(D4=D$2,1,0)+IF(E4=E$2,1,0)+IF(F4=F$2,1,0)+IF(G4=G$2,1,0)+IF(H4=H$2,1,0)+IF(I4=I$2,1,0)+IF(J4=J$2,1,0)+IF(K4=K$2,1,0)+IF(L4=L$2,1,0)+IF(M4=M$2,1,0)+IF(N4=N$2,1,0)+IF(O4=O$2,1,0)+IF(P4=P$2,1,0)+IF(Q4=Q$2,1,0)+IF(R4=R$2,1,0)+IF(S4=S$2,1,0)+IF(T4=T$2,1,0)+IF(U4=U$2,1,0)+IF(V4=V$2,1,0)+IF(W4=W$2,1,0)+IF(X4=X$2,$A$1,0)+IF(Z4=Z$2,$A$1,0)-ABS(AB4)),0))</f>
        <v/>
      </c>
      <c r="AD4" s="36" t="str">
        <f t="shared" ref="AD4:AD32" si="2">IF(C4="","",SUM(IF(Y4,IF(X4=X$2,Y4,Y4+$A$2),0)+IF(AA4,IF(Z4=Z$2,AA4,AA4+$A$2),0)))</f>
        <v/>
      </c>
    </row>
    <row r="5" spans="1:31">
      <c r="A5" s="10">
        <f t="shared" ca="1" si="0"/>
        <v>1</v>
      </c>
      <c r="B5" s="33"/>
      <c r="C5" s="21"/>
      <c r="D5" s="2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8"/>
      <c r="X5" s="6"/>
      <c r="Y5" s="7"/>
      <c r="Z5" s="6"/>
      <c r="AA5" s="18"/>
      <c r="AB5" s="36"/>
      <c r="AC5" s="36" t="str">
        <f t="shared" si="1"/>
        <v/>
      </c>
      <c r="AD5" s="36" t="str">
        <f t="shared" si="2"/>
        <v/>
      </c>
    </row>
    <row r="6" spans="1:31">
      <c r="A6" s="10">
        <f t="shared" ca="1" si="0"/>
        <v>1</v>
      </c>
      <c r="B6" s="33"/>
      <c r="C6" s="21"/>
      <c r="D6" s="2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8"/>
      <c r="X6" s="6"/>
      <c r="Y6" s="7"/>
      <c r="Z6" s="6"/>
      <c r="AA6" s="18"/>
      <c r="AB6" s="36"/>
      <c r="AC6" s="36" t="str">
        <f t="shared" si="1"/>
        <v/>
      </c>
      <c r="AD6" s="36" t="str">
        <f t="shared" si="2"/>
        <v/>
      </c>
    </row>
    <row r="7" spans="1:31">
      <c r="A7" s="10">
        <f t="shared" ca="1" si="0"/>
        <v>1</v>
      </c>
      <c r="B7" s="33"/>
      <c r="C7" s="21"/>
      <c r="D7" s="2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8"/>
      <c r="X7" s="6"/>
      <c r="Y7" s="7"/>
      <c r="Z7" s="6"/>
      <c r="AA7" s="18"/>
      <c r="AB7" s="36"/>
      <c r="AC7" s="36" t="str">
        <f t="shared" si="1"/>
        <v/>
      </c>
      <c r="AD7" s="36" t="str">
        <f t="shared" si="2"/>
        <v/>
      </c>
    </row>
    <row r="8" spans="1:31">
      <c r="A8" s="10">
        <f t="shared" ca="1" si="0"/>
        <v>1</v>
      </c>
      <c r="B8" s="33"/>
      <c r="C8" s="21"/>
      <c r="D8" s="2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8"/>
      <c r="X8" s="6"/>
      <c r="Y8" s="7"/>
      <c r="Z8" s="6"/>
      <c r="AA8" s="18"/>
      <c r="AB8" s="36"/>
      <c r="AC8" s="36" t="str">
        <f t="shared" si="1"/>
        <v/>
      </c>
      <c r="AD8" s="36" t="str">
        <f t="shared" si="2"/>
        <v/>
      </c>
    </row>
    <row r="9" spans="1:31">
      <c r="A9" s="10">
        <f t="shared" ca="1" si="0"/>
        <v>1</v>
      </c>
      <c r="B9" s="33"/>
      <c r="C9" s="21"/>
      <c r="D9" s="2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8"/>
      <c r="X9" s="6"/>
      <c r="Y9" s="7"/>
      <c r="Z9" s="6"/>
      <c r="AA9" s="18"/>
      <c r="AB9" s="36"/>
      <c r="AC9" s="36" t="str">
        <f t="shared" si="1"/>
        <v/>
      </c>
      <c r="AD9" s="36" t="str">
        <f t="shared" si="2"/>
        <v/>
      </c>
    </row>
    <row r="10" spans="1:31">
      <c r="A10" s="10">
        <f t="shared" ca="1" si="0"/>
        <v>1</v>
      </c>
      <c r="B10" s="33"/>
      <c r="C10" s="21"/>
      <c r="D10" s="2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8"/>
      <c r="X10" s="6"/>
      <c r="Y10" s="7"/>
      <c r="Z10" s="6"/>
      <c r="AA10" s="18"/>
      <c r="AB10" s="36"/>
      <c r="AC10" s="36" t="str">
        <f t="shared" si="1"/>
        <v/>
      </c>
      <c r="AD10" s="36" t="str">
        <f t="shared" si="2"/>
        <v/>
      </c>
    </row>
    <row r="11" spans="1:31">
      <c r="A11" s="10">
        <f t="shared" ca="1" si="0"/>
        <v>1</v>
      </c>
      <c r="B11" s="33"/>
      <c r="C11" s="21"/>
      <c r="D11" s="2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8"/>
      <c r="X11" s="6"/>
      <c r="Y11" s="7"/>
      <c r="Z11" s="6"/>
      <c r="AA11" s="18"/>
      <c r="AB11" s="36"/>
      <c r="AC11" s="36" t="str">
        <f t="shared" si="1"/>
        <v/>
      </c>
      <c r="AD11" s="36" t="str">
        <f t="shared" si="2"/>
        <v/>
      </c>
    </row>
    <row r="12" spans="1:31">
      <c r="A12" s="10">
        <f t="shared" ca="1" si="0"/>
        <v>1</v>
      </c>
      <c r="B12" s="33"/>
      <c r="C12" s="21"/>
      <c r="D12" s="2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8"/>
      <c r="X12" s="6"/>
      <c r="Y12" s="7"/>
      <c r="Z12" s="6"/>
      <c r="AA12" s="18"/>
      <c r="AB12" s="36"/>
      <c r="AC12" s="36" t="str">
        <f t="shared" si="1"/>
        <v/>
      </c>
      <c r="AD12" s="36" t="str">
        <f t="shared" si="2"/>
        <v/>
      </c>
    </row>
    <row r="13" spans="1:31">
      <c r="A13" s="10">
        <f t="shared" ca="1" si="0"/>
        <v>1</v>
      </c>
      <c r="B13" s="33"/>
      <c r="C13" s="21"/>
      <c r="D13" s="2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18"/>
      <c r="X13" s="6"/>
      <c r="Y13" s="7"/>
      <c r="Z13" s="6"/>
      <c r="AA13" s="18"/>
      <c r="AB13" s="36"/>
      <c r="AC13" s="36" t="str">
        <f t="shared" si="1"/>
        <v/>
      </c>
      <c r="AD13" s="36" t="str">
        <f t="shared" si="2"/>
        <v/>
      </c>
    </row>
    <row r="14" spans="1:31">
      <c r="A14" s="10">
        <f t="shared" ca="1" si="0"/>
        <v>1</v>
      </c>
      <c r="B14" s="33"/>
      <c r="C14" s="21"/>
      <c r="D14" s="2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8"/>
      <c r="X14" s="6"/>
      <c r="Y14" s="7"/>
      <c r="Z14" s="6"/>
      <c r="AA14" s="18"/>
      <c r="AB14" s="36"/>
      <c r="AC14" s="36" t="str">
        <f t="shared" si="1"/>
        <v/>
      </c>
      <c r="AD14" s="36" t="str">
        <f t="shared" si="2"/>
        <v/>
      </c>
    </row>
    <row r="15" spans="1:31">
      <c r="A15" s="10">
        <f t="shared" ca="1" si="0"/>
        <v>1</v>
      </c>
      <c r="B15" s="33"/>
      <c r="C15" s="21"/>
      <c r="D15" s="2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8"/>
      <c r="X15" s="6"/>
      <c r="Y15" s="7"/>
      <c r="Z15" s="6"/>
      <c r="AA15" s="18"/>
      <c r="AB15" s="36"/>
      <c r="AC15" s="36" t="str">
        <f t="shared" si="1"/>
        <v/>
      </c>
      <c r="AD15" s="36" t="str">
        <f t="shared" si="2"/>
        <v/>
      </c>
    </row>
    <row r="16" spans="1:31">
      <c r="A16" s="10">
        <f t="shared" ca="1" si="0"/>
        <v>1</v>
      </c>
      <c r="B16" s="33"/>
      <c r="C16" s="21"/>
      <c r="D16" s="20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8"/>
      <c r="X16" s="6"/>
      <c r="Y16" s="7"/>
      <c r="Z16" s="6"/>
      <c r="AA16" s="18"/>
      <c r="AB16" s="36"/>
      <c r="AC16" s="36" t="str">
        <f t="shared" si="1"/>
        <v/>
      </c>
      <c r="AD16" s="36" t="str">
        <f t="shared" si="2"/>
        <v/>
      </c>
    </row>
    <row r="17" spans="1:30">
      <c r="A17" s="10">
        <f t="shared" ca="1" si="0"/>
        <v>1</v>
      </c>
      <c r="B17" s="33"/>
      <c r="C17" s="21"/>
      <c r="D17" s="2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18"/>
      <c r="X17" s="6"/>
      <c r="Y17" s="7"/>
      <c r="Z17" s="6"/>
      <c r="AA17" s="18"/>
      <c r="AB17" s="36"/>
      <c r="AC17" s="36" t="str">
        <f t="shared" si="1"/>
        <v/>
      </c>
      <c r="AD17" s="36" t="str">
        <f t="shared" si="2"/>
        <v/>
      </c>
    </row>
    <row r="18" spans="1:30">
      <c r="A18" s="10">
        <f t="shared" ca="1" si="0"/>
        <v>1</v>
      </c>
      <c r="B18" s="33"/>
      <c r="C18" s="21"/>
      <c r="D18" s="2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8"/>
      <c r="X18" s="6"/>
      <c r="Y18" s="7"/>
      <c r="Z18" s="6"/>
      <c r="AA18" s="18"/>
      <c r="AB18" s="36"/>
      <c r="AC18" s="36" t="str">
        <f t="shared" si="1"/>
        <v/>
      </c>
      <c r="AD18" s="36" t="str">
        <f t="shared" si="2"/>
        <v/>
      </c>
    </row>
    <row r="19" spans="1:30">
      <c r="A19" s="10">
        <f t="shared" ca="1" si="0"/>
        <v>1</v>
      </c>
      <c r="B19" s="33"/>
      <c r="C19" s="21"/>
      <c r="D19" s="2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8"/>
      <c r="X19" s="6"/>
      <c r="Y19" s="7"/>
      <c r="Z19" s="6"/>
      <c r="AA19" s="18"/>
      <c r="AB19" s="36"/>
      <c r="AC19" s="36" t="str">
        <f t="shared" si="1"/>
        <v/>
      </c>
      <c r="AD19" s="36" t="str">
        <f t="shared" si="2"/>
        <v/>
      </c>
    </row>
    <row r="20" spans="1:30">
      <c r="A20" s="10">
        <f t="shared" ca="1" si="0"/>
        <v>1</v>
      </c>
      <c r="B20" s="33"/>
      <c r="C20" s="21"/>
      <c r="D20" s="2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8"/>
      <c r="X20" s="6"/>
      <c r="Y20" s="7"/>
      <c r="Z20" s="6"/>
      <c r="AA20" s="18"/>
      <c r="AB20" s="36"/>
      <c r="AC20" s="36" t="str">
        <f t="shared" si="1"/>
        <v/>
      </c>
      <c r="AD20" s="36" t="str">
        <f t="shared" si="2"/>
        <v/>
      </c>
    </row>
    <row r="21" spans="1:30">
      <c r="A21" s="10">
        <f t="shared" ca="1" si="0"/>
        <v>1</v>
      </c>
      <c r="B21" s="33"/>
      <c r="C21" s="21"/>
      <c r="D21" s="2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18"/>
      <c r="X21" s="6"/>
      <c r="Y21" s="7"/>
      <c r="Z21" s="6"/>
      <c r="AA21" s="18"/>
      <c r="AB21" s="36"/>
      <c r="AC21" s="36" t="str">
        <f t="shared" si="1"/>
        <v/>
      </c>
      <c r="AD21" s="36" t="str">
        <f t="shared" si="2"/>
        <v/>
      </c>
    </row>
    <row r="22" spans="1:30">
      <c r="A22" s="10">
        <f t="shared" ca="1" si="0"/>
        <v>1</v>
      </c>
      <c r="B22" s="33"/>
      <c r="C22" s="21"/>
      <c r="D22" s="2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8"/>
      <c r="X22" s="6"/>
      <c r="Y22" s="7"/>
      <c r="Z22" s="6"/>
      <c r="AA22" s="18"/>
      <c r="AB22" s="36"/>
      <c r="AC22" s="36" t="str">
        <f t="shared" si="1"/>
        <v/>
      </c>
      <c r="AD22" s="36" t="str">
        <f t="shared" si="2"/>
        <v/>
      </c>
    </row>
    <row r="23" spans="1:30">
      <c r="A23" s="10">
        <f t="shared" ca="1" si="0"/>
        <v>1</v>
      </c>
      <c r="B23" s="33"/>
      <c r="C23" s="21"/>
      <c r="D23" s="2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8"/>
      <c r="X23" s="6"/>
      <c r="Y23" s="7"/>
      <c r="Z23" s="6"/>
      <c r="AA23" s="18"/>
      <c r="AB23" s="36"/>
      <c r="AC23" s="36" t="str">
        <f t="shared" si="1"/>
        <v/>
      </c>
      <c r="AD23" s="36" t="str">
        <f t="shared" si="2"/>
        <v/>
      </c>
    </row>
    <row r="24" spans="1:30">
      <c r="A24" s="10">
        <f t="shared" ca="1" si="0"/>
        <v>1</v>
      </c>
      <c r="B24" s="33"/>
      <c r="C24" s="21"/>
      <c r="D24" s="2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8"/>
      <c r="X24" s="6"/>
      <c r="Y24" s="7"/>
      <c r="Z24" s="6"/>
      <c r="AA24" s="18"/>
      <c r="AB24" s="36"/>
      <c r="AC24" s="36" t="str">
        <f t="shared" si="1"/>
        <v/>
      </c>
      <c r="AD24" s="36" t="str">
        <f t="shared" si="2"/>
        <v/>
      </c>
    </row>
    <row r="25" spans="1:30">
      <c r="A25" s="10">
        <f t="shared" ca="1" si="0"/>
        <v>1</v>
      </c>
      <c r="B25" s="33"/>
      <c r="C25" s="21"/>
      <c r="D25" s="2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8"/>
      <c r="X25" s="6"/>
      <c r="Y25" s="7"/>
      <c r="Z25" s="6"/>
      <c r="AA25" s="18"/>
      <c r="AB25" s="36"/>
      <c r="AC25" s="36" t="str">
        <f t="shared" si="1"/>
        <v/>
      </c>
      <c r="AD25" s="36" t="str">
        <f t="shared" si="2"/>
        <v/>
      </c>
    </row>
    <row r="26" spans="1:30">
      <c r="A26" s="10">
        <f t="shared" ca="1" si="0"/>
        <v>1</v>
      </c>
      <c r="B26" s="33"/>
      <c r="C26" s="21"/>
      <c r="D26" s="2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8"/>
      <c r="X26" s="6"/>
      <c r="Y26" s="7"/>
      <c r="Z26" s="6"/>
      <c r="AA26" s="18"/>
      <c r="AB26" s="36"/>
      <c r="AC26" s="36" t="str">
        <f t="shared" si="1"/>
        <v/>
      </c>
      <c r="AD26" s="36" t="str">
        <f t="shared" si="2"/>
        <v/>
      </c>
    </row>
    <row r="27" spans="1:30">
      <c r="A27" s="10">
        <f t="shared" ca="1" si="0"/>
        <v>1</v>
      </c>
      <c r="B27" s="33"/>
      <c r="C27" s="21"/>
      <c r="D27" s="2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18"/>
      <c r="X27" s="6"/>
      <c r="Y27" s="7"/>
      <c r="Z27" s="6"/>
      <c r="AA27" s="18"/>
      <c r="AB27" s="36"/>
      <c r="AC27" s="36" t="str">
        <f t="shared" si="1"/>
        <v/>
      </c>
      <c r="AD27" s="36" t="str">
        <f t="shared" si="2"/>
        <v/>
      </c>
    </row>
    <row r="28" spans="1:30">
      <c r="A28" s="10">
        <f t="shared" ca="1" si="0"/>
        <v>1</v>
      </c>
      <c r="B28" s="33"/>
      <c r="C28" s="21"/>
      <c r="D28" s="2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18"/>
      <c r="X28" s="6"/>
      <c r="Y28" s="7"/>
      <c r="Z28" s="6"/>
      <c r="AA28" s="18"/>
      <c r="AB28" s="36"/>
      <c r="AC28" s="36" t="str">
        <f t="shared" si="1"/>
        <v/>
      </c>
      <c r="AD28" s="36" t="str">
        <f t="shared" si="2"/>
        <v/>
      </c>
    </row>
    <row r="29" spans="1:30">
      <c r="A29" s="10">
        <f t="shared" ca="1" si="0"/>
        <v>1</v>
      </c>
      <c r="B29" s="33"/>
      <c r="C29" s="21"/>
      <c r="D29" s="20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18"/>
      <c r="X29" s="6"/>
      <c r="Y29" s="7"/>
      <c r="Z29" s="6"/>
      <c r="AA29" s="18"/>
      <c r="AB29" s="36"/>
      <c r="AC29" s="36" t="str">
        <f t="shared" si="1"/>
        <v/>
      </c>
      <c r="AD29" s="36" t="str">
        <f t="shared" si="2"/>
        <v/>
      </c>
    </row>
    <row r="30" spans="1:30">
      <c r="A30" s="10">
        <f t="shared" ca="1" si="0"/>
        <v>1</v>
      </c>
      <c r="B30" s="33"/>
      <c r="C30" s="21"/>
      <c r="D30" s="2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18"/>
      <c r="X30" s="6"/>
      <c r="Y30" s="7"/>
      <c r="Z30" s="6"/>
      <c r="AA30" s="18"/>
      <c r="AB30" s="36"/>
      <c r="AC30" s="36" t="str">
        <f t="shared" si="1"/>
        <v/>
      </c>
      <c r="AD30" s="36" t="str">
        <f t="shared" si="2"/>
        <v/>
      </c>
    </row>
    <row r="31" spans="1:30">
      <c r="A31" s="10">
        <f t="shared" ca="1" si="0"/>
        <v>1</v>
      </c>
      <c r="B31" s="33"/>
      <c r="C31" s="21"/>
      <c r="D31" s="2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18"/>
      <c r="X31" s="6"/>
      <c r="Y31" s="7"/>
      <c r="Z31" s="6"/>
      <c r="AA31" s="18"/>
      <c r="AB31" s="36"/>
      <c r="AC31" s="36" t="str">
        <f t="shared" si="1"/>
        <v/>
      </c>
      <c r="AD31" s="36" t="str">
        <f t="shared" si="2"/>
        <v/>
      </c>
    </row>
    <row r="32" spans="1:30" ht="13.5" thickBot="1">
      <c r="A32" s="10">
        <f t="shared" ca="1" si="0"/>
        <v>1</v>
      </c>
      <c r="B32" s="33"/>
      <c r="C32" s="21"/>
      <c r="D32" s="2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18"/>
      <c r="X32" s="6"/>
      <c r="Y32" s="7"/>
      <c r="Z32" s="6"/>
      <c r="AA32" s="18"/>
      <c r="AB32" s="36"/>
      <c r="AC32" s="24" t="str">
        <f t="shared" si="1"/>
        <v/>
      </c>
      <c r="AD32" s="24" t="str">
        <f t="shared" si="2"/>
        <v/>
      </c>
    </row>
    <row r="33" spans="1:30">
      <c r="A33" s="34"/>
      <c r="B33" s="35"/>
      <c r="C33" s="40" t="s">
        <v>7</v>
      </c>
      <c r="D33" s="108" t="str">
        <f t="shared" ref="D33:X33" si="3">IF(D2=" ","",COUNTIF(D3:D32,D2))</f>
        <v/>
      </c>
      <c r="E33" s="4" t="str">
        <f t="shared" si="3"/>
        <v/>
      </c>
      <c r="F33" s="4" t="str">
        <f t="shared" si="3"/>
        <v/>
      </c>
      <c r="G33" s="4" t="str">
        <f t="shared" si="3"/>
        <v/>
      </c>
      <c r="H33" s="4" t="str">
        <f t="shared" si="3"/>
        <v/>
      </c>
      <c r="I33" s="4" t="str">
        <f t="shared" si="3"/>
        <v/>
      </c>
      <c r="J33" s="4" t="str">
        <f t="shared" si="3"/>
        <v/>
      </c>
      <c r="K33" s="4" t="str">
        <f t="shared" si="3"/>
        <v/>
      </c>
      <c r="L33" s="4" t="str">
        <f t="shared" si="3"/>
        <v/>
      </c>
      <c r="M33" s="4" t="str">
        <f t="shared" si="3"/>
        <v/>
      </c>
      <c r="N33" s="4" t="str">
        <f t="shared" si="3"/>
        <v/>
      </c>
      <c r="O33" s="4" t="str">
        <f t="shared" si="3"/>
        <v/>
      </c>
      <c r="P33" s="4" t="str">
        <f t="shared" si="3"/>
        <v/>
      </c>
      <c r="Q33" s="4" t="str">
        <f t="shared" si="3"/>
        <v/>
      </c>
      <c r="R33" s="4" t="str">
        <f t="shared" si="3"/>
        <v/>
      </c>
      <c r="S33" s="4" t="str">
        <f t="shared" si="3"/>
        <v/>
      </c>
      <c r="T33" s="4" t="str">
        <f t="shared" si="3"/>
        <v/>
      </c>
      <c r="U33" s="4" t="str">
        <f t="shared" si="3"/>
        <v/>
      </c>
      <c r="V33" s="4" t="str">
        <f t="shared" si="3"/>
        <v/>
      </c>
      <c r="W33" s="5" t="str">
        <f t="shared" si="3"/>
        <v/>
      </c>
      <c r="X33" s="23" t="str">
        <f t="shared" si="3"/>
        <v/>
      </c>
      <c r="Y33" s="34"/>
      <c r="Z33" s="23" t="str">
        <f>IF(Z2=" ","",COUNTIF(Z3:Z32,Z2))</f>
        <v/>
      </c>
      <c r="AA33" s="34"/>
      <c r="AB33" s="34"/>
      <c r="AC33" s="34"/>
      <c r="AD33" s="34"/>
    </row>
    <row r="34" spans="1:30" ht="13.5" thickBot="1">
      <c r="C34" s="28" t="s">
        <v>8</v>
      </c>
      <c r="D34" s="106" t="str">
        <f t="shared" ref="D34:X34" si="4">IF(D2=" ","",D33/COUNTA(D3:D32)*100)</f>
        <v/>
      </c>
      <c r="E34" s="8" t="str">
        <f t="shared" si="4"/>
        <v/>
      </c>
      <c r="F34" s="8" t="str">
        <f t="shared" si="4"/>
        <v/>
      </c>
      <c r="G34" s="8" t="str">
        <f t="shared" si="4"/>
        <v/>
      </c>
      <c r="H34" s="8" t="str">
        <f t="shared" si="4"/>
        <v/>
      </c>
      <c r="I34" s="8" t="str">
        <f t="shared" si="4"/>
        <v/>
      </c>
      <c r="J34" s="8" t="str">
        <f t="shared" si="4"/>
        <v/>
      </c>
      <c r="K34" s="8" t="str">
        <f t="shared" si="4"/>
        <v/>
      </c>
      <c r="L34" s="8" t="str">
        <f t="shared" si="4"/>
        <v/>
      </c>
      <c r="M34" s="8" t="str">
        <f t="shared" si="4"/>
        <v/>
      </c>
      <c r="N34" s="8" t="str">
        <f t="shared" si="4"/>
        <v/>
      </c>
      <c r="O34" s="8" t="str">
        <f t="shared" si="4"/>
        <v/>
      </c>
      <c r="P34" s="8" t="str">
        <f t="shared" si="4"/>
        <v/>
      </c>
      <c r="Q34" s="8" t="str">
        <f t="shared" si="4"/>
        <v/>
      </c>
      <c r="R34" s="8" t="str">
        <f t="shared" si="4"/>
        <v/>
      </c>
      <c r="S34" s="8" t="str">
        <f t="shared" si="4"/>
        <v/>
      </c>
      <c r="T34" s="8" t="str">
        <f t="shared" si="4"/>
        <v/>
      </c>
      <c r="U34" s="8" t="str">
        <f t="shared" si="4"/>
        <v/>
      </c>
      <c r="V34" s="8" t="str">
        <f t="shared" si="4"/>
        <v/>
      </c>
      <c r="W34" s="9" t="str">
        <f t="shared" si="4"/>
        <v/>
      </c>
      <c r="X34" s="24" t="str">
        <f t="shared" si="4"/>
        <v/>
      </c>
      <c r="Z34" s="24" t="str">
        <f>IF(Z2=" ","",Z33/COUNTA(Z3:Z32)*100)</f>
        <v/>
      </c>
    </row>
  </sheetData>
  <mergeCells count="3">
    <mergeCell ref="X1:Y1"/>
    <mergeCell ref="Z1:AA1"/>
    <mergeCell ref="AC1:AD1"/>
  </mergeCells>
  <conditionalFormatting sqref="D3:D32">
    <cfRule type="cellIs" dxfId="43" priority="43" stopIfTrue="1" operator="equal">
      <formula>$D$2</formula>
    </cfRule>
    <cfRule type="cellIs" dxfId="42" priority="44" stopIfTrue="1" operator="notEqual">
      <formula>$D$2</formula>
    </cfRule>
  </conditionalFormatting>
  <conditionalFormatting sqref="E3:E32">
    <cfRule type="cellIs" dxfId="41" priority="41" stopIfTrue="1" operator="equal">
      <formula>$E$2</formula>
    </cfRule>
    <cfRule type="cellIs" dxfId="40" priority="42" stopIfTrue="1" operator="notEqual">
      <formula>$E$2</formula>
    </cfRule>
  </conditionalFormatting>
  <conditionalFormatting sqref="F3:F32">
    <cfRule type="cellIs" dxfId="39" priority="39" stopIfTrue="1" operator="equal">
      <formula>$F$2</formula>
    </cfRule>
    <cfRule type="cellIs" dxfId="38" priority="40" stopIfTrue="1" operator="notEqual">
      <formula>$F$2</formula>
    </cfRule>
  </conditionalFormatting>
  <conditionalFormatting sqref="G3:G32">
    <cfRule type="cellIs" dxfId="37" priority="37" stopIfTrue="1" operator="equal">
      <formula>$G$2</formula>
    </cfRule>
    <cfRule type="cellIs" dxfId="36" priority="38" stopIfTrue="1" operator="notEqual">
      <formula>$G$2</formula>
    </cfRule>
  </conditionalFormatting>
  <conditionalFormatting sqref="H3:H32">
    <cfRule type="cellIs" dxfId="35" priority="35" stopIfTrue="1" operator="equal">
      <formula>$H$2</formula>
    </cfRule>
    <cfRule type="cellIs" dxfId="34" priority="36" stopIfTrue="1" operator="notEqual">
      <formula>$H$2</formula>
    </cfRule>
  </conditionalFormatting>
  <conditionalFormatting sqref="I3:I32">
    <cfRule type="cellIs" dxfId="33" priority="33" stopIfTrue="1" operator="equal">
      <formula>$I$2</formula>
    </cfRule>
    <cfRule type="cellIs" dxfId="32" priority="34" stopIfTrue="1" operator="notEqual">
      <formula>$I$2</formula>
    </cfRule>
  </conditionalFormatting>
  <conditionalFormatting sqref="J3:J32">
    <cfRule type="cellIs" dxfId="31" priority="31" stopIfTrue="1" operator="equal">
      <formula>$J$2</formula>
    </cfRule>
    <cfRule type="cellIs" dxfId="30" priority="32" stopIfTrue="1" operator="notEqual">
      <formula>$J$2</formula>
    </cfRule>
  </conditionalFormatting>
  <conditionalFormatting sqref="K3:K32">
    <cfRule type="cellIs" dxfId="29" priority="29" stopIfTrue="1" operator="equal">
      <formula>$K$2</formula>
    </cfRule>
    <cfRule type="cellIs" dxfId="28" priority="30" stopIfTrue="1" operator="notEqual">
      <formula>$K$2</formula>
    </cfRule>
  </conditionalFormatting>
  <conditionalFormatting sqref="L3:L32">
    <cfRule type="cellIs" dxfId="27" priority="27" stopIfTrue="1" operator="equal">
      <formula>$L$2</formula>
    </cfRule>
    <cfRule type="cellIs" dxfId="26" priority="28" stopIfTrue="1" operator="notEqual">
      <formula>$L$2</formula>
    </cfRule>
  </conditionalFormatting>
  <conditionalFormatting sqref="M3:M32">
    <cfRule type="cellIs" dxfId="25" priority="25" stopIfTrue="1" operator="equal">
      <formula>$M$2</formula>
    </cfRule>
    <cfRule type="cellIs" dxfId="24" priority="26" stopIfTrue="1" operator="notEqual">
      <formula>$M$2</formula>
    </cfRule>
  </conditionalFormatting>
  <conditionalFormatting sqref="N3:N32">
    <cfRule type="cellIs" dxfId="23" priority="23" stopIfTrue="1" operator="equal">
      <formula>$N$2</formula>
    </cfRule>
    <cfRule type="cellIs" dxfId="22" priority="24" stopIfTrue="1" operator="notEqual">
      <formula>$N$2</formula>
    </cfRule>
  </conditionalFormatting>
  <conditionalFormatting sqref="O3:O32">
    <cfRule type="cellIs" dxfId="21" priority="21" stopIfTrue="1" operator="equal">
      <formula>$O$2</formula>
    </cfRule>
    <cfRule type="cellIs" dxfId="20" priority="22" stopIfTrue="1" operator="notEqual">
      <formula>$O$2</formula>
    </cfRule>
  </conditionalFormatting>
  <conditionalFormatting sqref="P3:P32">
    <cfRule type="cellIs" dxfId="19" priority="19" stopIfTrue="1" operator="equal">
      <formula>$P$2</formula>
    </cfRule>
    <cfRule type="cellIs" dxfId="18" priority="20" stopIfTrue="1" operator="notEqual">
      <formula>$P$2</formula>
    </cfRule>
  </conditionalFormatting>
  <conditionalFormatting sqref="Q3:Q32">
    <cfRule type="cellIs" dxfId="17" priority="17" stopIfTrue="1" operator="equal">
      <formula>$Q$2</formula>
    </cfRule>
    <cfRule type="cellIs" dxfId="16" priority="18" stopIfTrue="1" operator="notEqual">
      <formula>$Q$2</formula>
    </cfRule>
  </conditionalFormatting>
  <conditionalFormatting sqref="R3:R32">
    <cfRule type="cellIs" dxfId="15" priority="15" stopIfTrue="1" operator="equal">
      <formula>$R$2</formula>
    </cfRule>
    <cfRule type="cellIs" dxfId="14" priority="16" stopIfTrue="1" operator="notEqual">
      <formula>$R$2</formula>
    </cfRule>
  </conditionalFormatting>
  <conditionalFormatting sqref="S3:S32">
    <cfRule type="cellIs" dxfId="13" priority="13" stopIfTrue="1" operator="equal">
      <formula>$S$2</formula>
    </cfRule>
    <cfRule type="cellIs" dxfId="12" priority="14" stopIfTrue="1" operator="notEqual">
      <formula>$S$2</formula>
    </cfRule>
  </conditionalFormatting>
  <conditionalFormatting sqref="T3:T32">
    <cfRule type="cellIs" dxfId="11" priority="11" stopIfTrue="1" operator="equal">
      <formula>$T$2</formula>
    </cfRule>
    <cfRule type="cellIs" dxfId="10" priority="12" stopIfTrue="1" operator="notEqual">
      <formula>$T$2</formula>
    </cfRule>
  </conditionalFormatting>
  <conditionalFormatting sqref="U3:U32">
    <cfRule type="cellIs" dxfId="9" priority="9" stopIfTrue="1" operator="equal">
      <formula>$U$2</formula>
    </cfRule>
    <cfRule type="cellIs" dxfId="8" priority="10" stopIfTrue="1" operator="notEqual">
      <formula>$U$2</formula>
    </cfRule>
  </conditionalFormatting>
  <conditionalFormatting sqref="V3:V32">
    <cfRule type="cellIs" dxfId="7" priority="7" stopIfTrue="1" operator="equal">
      <formula>$V$2</formula>
    </cfRule>
    <cfRule type="cellIs" dxfId="6" priority="8" stopIfTrue="1" operator="notEqual">
      <formula>$V$2</formula>
    </cfRule>
  </conditionalFormatting>
  <conditionalFormatting sqref="W3:W32">
    <cfRule type="cellIs" dxfId="5" priority="5" stopIfTrue="1" operator="equal">
      <formula>$W$2</formula>
    </cfRule>
    <cfRule type="cellIs" dxfId="4" priority="6" stopIfTrue="1" operator="notEqual">
      <formula>$W$2</formula>
    </cfRule>
  </conditionalFormatting>
  <conditionalFormatting sqref="X3:X32">
    <cfRule type="cellIs" dxfId="3" priority="3" stopIfTrue="1" operator="equal">
      <formula>$X$2</formula>
    </cfRule>
    <cfRule type="cellIs" dxfId="2" priority="4" stopIfTrue="1" operator="notEqual">
      <formula>$X$2</formula>
    </cfRule>
  </conditionalFormatting>
  <conditionalFormatting sqref="Z3:Z32">
    <cfRule type="cellIs" dxfId="1" priority="1" stopIfTrue="1" operator="equal">
      <formula>$Z$2</formula>
    </cfRule>
    <cfRule type="cellIs" dxfId="0" priority="2" stopIfTrue="1" operator="notEqual">
      <formula>$Z$2</formula>
    </cfRule>
  </conditionalFormatting>
  <printOptions horizontalCentered="1"/>
  <pageMargins left="0.78740157480314965" right="0.78740157480314965" top="0.98425196850393704" bottom="0.59055118110236227" header="0.51181102362204722" footer="0.39370078740157483"/>
  <pageSetup paperSize="9" scale="96" orientation="landscape" horizontalDpi="300" verticalDpi="300" r:id="rId1"/>
  <headerFooter alignWithMargins="0">
    <oddHeader>&amp;C&amp;"Arial,Fet"&amp;16XXXs nationella tävling i PreO&amp;"Arial,Normal"&amp;10
&amp;"Arial,Fet"&amp;14xxxdagen den xx xxx 2012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62"/>
  <sheetViews>
    <sheetView workbookViewId="0">
      <pane ySplit="1" topLeftCell="A124" activePane="bottomLeft" state="frozen"/>
      <selection pane="bottomLeft" activeCell="A165" sqref="A165"/>
    </sheetView>
  </sheetViews>
  <sheetFormatPr defaultRowHeight="11.25"/>
  <cols>
    <col min="1" max="1" width="3.5703125" style="103" bestFit="1" customWidth="1"/>
    <col min="2" max="2" width="9.85546875" style="42" bestFit="1" customWidth="1"/>
    <col min="3" max="3" width="15.5703125" style="42" bestFit="1" customWidth="1"/>
    <col min="4" max="4" width="23.7109375" style="42" bestFit="1" customWidth="1"/>
    <col min="5" max="5" width="20.85546875" style="42" bestFit="1" customWidth="1"/>
    <col min="6" max="6" width="10.85546875" style="42" bestFit="1" customWidth="1"/>
    <col min="7" max="7" width="4.85546875" style="101" customWidth="1"/>
    <col min="8" max="16384" width="9.140625" style="39"/>
  </cols>
  <sheetData>
    <row r="1" spans="1:7">
      <c r="A1" s="103" t="s">
        <v>6</v>
      </c>
      <c r="B1" s="42" t="s">
        <v>6</v>
      </c>
      <c r="C1" s="42" t="s">
        <v>6</v>
      </c>
      <c r="D1" s="42" t="s">
        <v>6</v>
      </c>
      <c r="E1" s="42" t="s">
        <v>6</v>
      </c>
      <c r="F1" s="42" t="s">
        <v>6</v>
      </c>
      <c r="G1" s="101" t="s">
        <v>6</v>
      </c>
    </row>
    <row r="2" spans="1:7">
      <c r="A2" s="102">
        <v>1</v>
      </c>
      <c r="B2" s="41" t="s">
        <v>25</v>
      </c>
      <c r="C2" s="41" t="s">
        <v>26</v>
      </c>
      <c r="D2" s="41" t="s">
        <v>251</v>
      </c>
      <c r="E2" s="41" t="s">
        <v>27</v>
      </c>
      <c r="F2" s="41" t="s">
        <v>28</v>
      </c>
      <c r="G2" s="100">
        <v>0</v>
      </c>
    </row>
    <row r="3" spans="1:7">
      <c r="A3" s="102">
        <v>2</v>
      </c>
      <c r="B3" s="41" t="s">
        <v>133</v>
      </c>
      <c r="C3" s="41" t="s">
        <v>73</v>
      </c>
      <c r="D3" s="41" t="s">
        <v>252</v>
      </c>
      <c r="E3" s="41" t="s">
        <v>196</v>
      </c>
      <c r="F3" s="41" t="s">
        <v>17</v>
      </c>
      <c r="G3" s="100">
        <v>0.31</v>
      </c>
    </row>
    <row r="4" spans="1:7">
      <c r="A4" s="102">
        <v>3</v>
      </c>
      <c r="B4" s="41" t="s">
        <v>13</v>
      </c>
      <c r="C4" s="41" t="s">
        <v>14</v>
      </c>
      <c r="D4" s="41" t="s">
        <v>253</v>
      </c>
      <c r="E4" s="41" t="s">
        <v>15</v>
      </c>
      <c r="F4" s="41" t="s">
        <v>16</v>
      </c>
      <c r="G4" s="100">
        <v>0.36</v>
      </c>
    </row>
    <row r="5" spans="1:7">
      <c r="A5" s="102">
        <v>4</v>
      </c>
      <c r="B5" s="41" t="s">
        <v>229</v>
      </c>
      <c r="C5" s="41" t="s">
        <v>59</v>
      </c>
      <c r="D5" s="41" t="s">
        <v>254</v>
      </c>
      <c r="E5" s="41" t="s">
        <v>139</v>
      </c>
      <c r="F5" s="41" t="s">
        <v>120</v>
      </c>
      <c r="G5" s="100">
        <v>0.48</v>
      </c>
    </row>
    <row r="6" spans="1:7">
      <c r="A6" s="102">
        <v>5</v>
      </c>
      <c r="B6" s="41" t="s">
        <v>102</v>
      </c>
      <c r="C6" s="41" t="s">
        <v>22</v>
      </c>
      <c r="D6" s="41" t="s">
        <v>255</v>
      </c>
      <c r="E6" s="41" t="s">
        <v>154</v>
      </c>
      <c r="F6" s="41" t="s">
        <v>156</v>
      </c>
      <c r="G6" s="100">
        <v>0.49</v>
      </c>
    </row>
    <row r="7" spans="1:7">
      <c r="A7" s="102">
        <v>6</v>
      </c>
      <c r="B7" s="41" t="s">
        <v>206</v>
      </c>
      <c r="C7" s="41" t="s">
        <v>207</v>
      </c>
      <c r="D7" s="41" t="s">
        <v>256</v>
      </c>
      <c r="E7" s="41" t="s">
        <v>201</v>
      </c>
      <c r="F7" s="41" t="s">
        <v>120</v>
      </c>
      <c r="G7" s="100">
        <v>0.49</v>
      </c>
    </row>
    <row r="8" spans="1:7">
      <c r="A8" s="102">
        <v>7</v>
      </c>
      <c r="B8" s="41" t="s">
        <v>205</v>
      </c>
      <c r="C8" s="41" t="s">
        <v>74</v>
      </c>
      <c r="D8" s="41" t="s">
        <v>257</v>
      </c>
      <c r="E8" s="41" t="s">
        <v>200</v>
      </c>
      <c r="F8" s="41" t="s">
        <v>16</v>
      </c>
      <c r="G8" s="100">
        <v>0.52</v>
      </c>
    </row>
    <row r="9" spans="1:7">
      <c r="A9" s="102">
        <v>8</v>
      </c>
      <c r="B9" s="41" t="s">
        <v>101</v>
      </c>
      <c r="C9" s="41" t="s">
        <v>79</v>
      </c>
      <c r="D9" s="41" t="s">
        <v>258</v>
      </c>
      <c r="E9" s="41" t="s">
        <v>137</v>
      </c>
      <c r="F9" s="41" t="s">
        <v>17</v>
      </c>
      <c r="G9" s="100">
        <v>0.53</v>
      </c>
    </row>
    <row r="10" spans="1:7">
      <c r="A10" s="102">
        <v>9</v>
      </c>
      <c r="B10" s="41" t="s">
        <v>101</v>
      </c>
      <c r="C10" s="41" t="s">
        <v>96</v>
      </c>
      <c r="D10" s="41" t="s">
        <v>259</v>
      </c>
      <c r="E10" s="41" t="s">
        <v>139</v>
      </c>
      <c r="F10" s="41" t="s">
        <v>120</v>
      </c>
      <c r="G10" s="100">
        <v>0.71</v>
      </c>
    </row>
    <row r="11" spans="1:7">
      <c r="A11" s="102">
        <v>10</v>
      </c>
      <c r="B11" s="41" t="s">
        <v>20</v>
      </c>
      <c r="C11" s="41" t="s">
        <v>21</v>
      </c>
      <c r="D11" s="41" t="s">
        <v>260</v>
      </c>
      <c r="E11" s="41" t="s">
        <v>93</v>
      </c>
      <c r="F11" s="41" t="s">
        <v>16</v>
      </c>
      <c r="G11" s="100">
        <v>0.74</v>
      </c>
    </row>
    <row r="12" spans="1:7">
      <c r="A12" s="102">
        <v>11</v>
      </c>
      <c r="B12" s="41" t="s">
        <v>161</v>
      </c>
      <c r="C12" s="41" t="s">
        <v>162</v>
      </c>
      <c r="D12" s="41" t="s">
        <v>261</v>
      </c>
      <c r="E12" s="41" t="s">
        <v>198</v>
      </c>
      <c r="F12" s="41" t="s">
        <v>32</v>
      </c>
      <c r="G12" s="100">
        <v>0.83</v>
      </c>
    </row>
    <row r="13" spans="1:7">
      <c r="A13" s="102">
        <v>12</v>
      </c>
      <c r="B13" s="41" t="s">
        <v>145</v>
      </c>
      <c r="C13" s="41" t="s">
        <v>59</v>
      </c>
      <c r="D13" s="41" t="s">
        <v>262</v>
      </c>
      <c r="E13" s="41" t="s">
        <v>121</v>
      </c>
      <c r="F13" s="41" t="s">
        <v>32</v>
      </c>
      <c r="G13" s="100">
        <v>0.99</v>
      </c>
    </row>
    <row r="14" spans="1:7">
      <c r="A14" s="102">
        <v>13</v>
      </c>
      <c r="B14" s="41" t="s">
        <v>106</v>
      </c>
      <c r="C14" s="41" t="s">
        <v>64</v>
      </c>
      <c r="D14" s="41" t="s">
        <v>263</v>
      </c>
      <c r="E14" s="41" t="s">
        <v>154</v>
      </c>
      <c r="F14" s="41" t="s">
        <v>156</v>
      </c>
      <c r="G14" s="100">
        <v>1.2</v>
      </c>
    </row>
    <row r="15" spans="1:7">
      <c r="A15" s="102">
        <v>14</v>
      </c>
      <c r="B15" s="41" t="s">
        <v>208</v>
      </c>
      <c r="C15" s="41" t="s">
        <v>207</v>
      </c>
      <c r="D15" s="41" t="s">
        <v>264</v>
      </c>
      <c r="E15" s="41" t="s">
        <v>201</v>
      </c>
      <c r="F15" s="41" t="s">
        <v>120</v>
      </c>
      <c r="G15" s="100">
        <v>1.25</v>
      </c>
    </row>
    <row r="16" spans="1:7">
      <c r="A16" s="102">
        <v>15</v>
      </c>
      <c r="B16" s="41" t="s">
        <v>70</v>
      </c>
      <c r="C16" s="41" t="s">
        <v>197</v>
      </c>
      <c r="D16" s="41" t="s">
        <v>265</v>
      </c>
      <c r="E16" s="41" t="s">
        <v>62</v>
      </c>
      <c r="F16" s="41" t="s">
        <v>16</v>
      </c>
      <c r="G16" s="100">
        <v>1.34</v>
      </c>
    </row>
    <row r="17" spans="1:7">
      <c r="A17" s="102">
        <v>16</v>
      </c>
      <c r="B17" s="41" t="s">
        <v>39</v>
      </c>
      <c r="C17" s="41" t="s">
        <v>40</v>
      </c>
      <c r="D17" s="41" t="s">
        <v>266</v>
      </c>
      <c r="E17" s="41" t="s">
        <v>155</v>
      </c>
      <c r="F17" s="41" t="s">
        <v>17</v>
      </c>
      <c r="G17" s="100">
        <v>1.48</v>
      </c>
    </row>
    <row r="18" spans="1:7">
      <c r="A18" s="102">
        <v>17</v>
      </c>
      <c r="B18" s="41" t="s">
        <v>41</v>
      </c>
      <c r="C18" s="41" t="s">
        <v>21</v>
      </c>
      <c r="D18" s="41" t="s">
        <v>267</v>
      </c>
      <c r="E18" s="41" t="s">
        <v>93</v>
      </c>
      <c r="F18" s="41" t="s">
        <v>16</v>
      </c>
      <c r="G18" s="100">
        <v>1.53</v>
      </c>
    </row>
    <row r="19" spans="1:7">
      <c r="A19" s="102">
        <v>18</v>
      </c>
      <c r="B19" s="41" t="s">
        <v>110</v>
      </c>
      <c r="C19" s="41" t="s">
        <v>159</v>
      </c>
      <c r="D19" s="41" t="s">
        <v>268</v>
      </c>
      <c r="E19" s="41" t="s">
        <v>170</v>
      </c>
      <c r="F19" s="41" t="s">
        <v>128</v>
      </c>
      <c r="G19" s="100">
        <v>1.64</v>
      </c>
    </row>
    <row r="20" spans="1:7">
      <c r="A20" s="102">
        <v>19</v>
      </c>
      <c r="B20" s="41" t="s">
        <v>106</v>
      </c>
      <c r="C20" s="41" t="s">
        <v>64</v>
      </c>
      <c r="D20" s="41" t="s">
        <v>263</v>
      </c>
      <c r="E20" s="41" t="s">
        <v>65</v>
      </c>
      <c r="F20" s="41" t="s">
        <v>66</v>
      </c>
      <c r="G20" s="100">
        <v>1.65</v>
      </c>
    </row>
    <row r="21" spans="1:7">
      <c r="A21" s="102">
        <v>20</v>
      </c>
      <c r="B21" s="41" t="s">
        <v>81</v>
      </c>
      <c r="C21" s="41" t="s">
        <v>74</v>
      </c>
      <c r="D21" s="41" t="s">
        <v>269</v>
      </c>
      <c r="E21" s="41" t="s">
        <v>62</v>
      </c>
      <c r="F21" s="41" t="s">
        <v>16</v>
      </c>
      <c r="G21" s="100">
        <v>1.76</v>
      </c>
    </row>
    <row r="22" spans="1:7">
      <c r="A22" s="102">
        <v>21</v>
      </c>
      <c r="B22" s="41" t="s">
        <v>103</v>
      </c>
      <c r="C22" s="41" t="s">
        <v>61</v>
      </c>
      <c r="D22" s="41" t="s">
        <v>270</v>
      </c>
      <c r="E22" s="41" t="s">
        <v>62</v>
      </c>
      <c r="F22" s="41" t="s">
        <v>16</v>
      </c>
      <c r="G22" s="100">
        <v>1.78</v>
      </c>
    </row>
    <row r="23" spans="1:7">
      <c r="A23" s="102">
        <v>22</v>
      </c>
      <c r="B23" s="41" t="s">
        <v>178</v>
      </c>
      <c r="C23" s="41" t="s">
        <v>73</v>
      </c>
      <c r="D23" s="41" t="s">
        <v>271</v>
      </c>
      <c r="E23" s="41" t="s">
        <v>196</v>
      </c>
      <c r="F23" s="41" t="s">
        <v>17</v>
      </c>
      <c r="G23" s="100">
        <v>1.79</v>
      </c>
    </row>
    <row r="24" spans="1:7">
      <c r="A24" s="102">
        <v>23</v>
      </c>
      <c r="B24" s="41" t="s">
        <v>116</v>
      </c>
      <c r="C24" s="41" t="s">
        <v>73</v>
      </c>
      <c r="D24" s="41" t="s">
        <v>272</v>
      </c>
      <c r="E24" s="41" t="s">
        <v>196</v>
      </c>
      <c r="F24" s="41" t="s">
        <v>17</v>
      </c>
      <c r="G24" s="100">
        <v>1.84</v>
      </c>
    </row>
    <row r="25" spans="1:7">
      <c r="A25" s="102">
        <v>24</v>
      </c>
      <c r="B25" s="41" t="s">
        <v>104</v>
      </c>
      <c r="C25" s="41" t="s">
        <v>23</v>
      </c>
      <c r="D25" s="41" t="s">
        <v>273</v>
      </c>
      <c r="E25" s="41" t="s">
        <v>131</v>
      </c>
      <c r="F25" s="41" t="s">
        <v>24</v>
      </c>
      <c r="G25" s="100">
        <v>1.96</v>
      </c>
    </row>
    <row r="26" spans="1:7">
      <c r="A26" s="102">
        <v>25</v>
      </c>
      <c r="B26" s="41" t="s">
        <v>43</v>
      </c>
      <c r="C26" s="41" t="s">
        <v>14</v>
      </c>
      <c r="D26" s="41" t="s">
        <v>274</v>
      </c>
      <c r="E26" s="41" t="s">
        <v>15</v>
      </c>
      <c r="F26" s="41" t="s">
        <v>16</v>
      </c>
      <c r="G26" s="100">
        <v>2</v>
      </c>
    </row>
    <row r="27" spans="1:7">
      <c r="A27" s="102">
        <v>26</v>
      </c>
      <c r="B27" s="41" t="s">
        <v>116</v>
      </c>
      <c r="C27" s="41" t="s">
        <v>182</v>
      </c>
      <c r="D27" s="41" t="s">
        <v>275</v>
      </c>
      <c r="E27" s="41" t="s">
        <v>154</v>
      </c>
      <c r="F27" s="41" t="s">
        <v>156</v>
      </c>
      <c r="G27" s="100">
        <v>2.11</v>
      </c>
    </row>
    <row r="28" spans="1:7">
      <c r="A28" s="102">
        <v>27</v>
      </c>
      <c r="B28" s="41" t="s">
        <v>67</v>
      </c>
      <c r="C28" s="41" t="s">
        <v>146</v>
      </c>
      <c r="D28" s="41" t="s">
        <v>276</v>
      </c>
      <c r="E28" s="41" t="s">
        <v>192</v>
      </c>
      <c r="F28" s="41" t="s">
        <v>245</v>
      </c>
      <c r="G28" s="100">
        <v>2.12</v>
      </c>
    </row>
    <row r="29" spans="1:7">
      <c r="A29" s="102">
        <v>28</v>
      </c>
      <c r="B29" s="41" t="s">
        <v>20</v>
      </c>
      <c r="C29" s="41" t="s">
        <v>73</v>
      </c>
      <c r="D29" s="41" t="s">
        <v>277</v>
      </c>
      <c r="E29" s="41" t="s">
        <v>196</v>
      </c>
      <c r="F29" s="41" t="s">
        <v>17</v>
      </c>
      <c r="G29" s="100">
        <v>2.38</v>
      </c>
    </row>
    <row r="30" spans="1:7">
      <c r="A30" s="102">
        <v>29</v>
      </c>
      <c r="B30" s="41" t="s">
        <v>231</v>
      </c>
      <c r="C30" s="41" t="s">
        <v>232</v>
      </c>
      <c r="D30" s="41" t="s">
        <v>278</v>
      </c>
      <c r="E30" s="41" t="s">
        <v>246</v>
      </c>
      <c r="F30" s="41" t="s">
        <v>16</v>
      </c>
      <c r="G30" s="100">
        <v>2.4500000000000002</v>
      </c>
    </row>
    <row r="31" spans="1:7">
      <c r="A31" s="102">
        <v>30</v>
      </c>
      <c r="B31" s="41" t="s">
        <v>54</v>
      </c>
      <c r="C31" s="41" t="s">
        <v>55</v>
      </c>
      <c r="D31" s="41" t="s">
        <v>279</v>
      </c>
      <c r="E31" s="41" t="s">
        <v>56</v>
      </c>
      <c r="F31" s="41" t="s">
        <v>17</v>
      </c>
      <c r="G31" s="100">
        <v>2.62</v>
      </c>
    </row>
    <row r="32" spans="1:7">
      <c r="A32" s="102">
        <v>31</v>
      </c>
      <c r="B32" s="41" t="s">
        <v>124</v>
      </c>
      <c r="C32" s="41" t="s">
        <v>428</v>
      </c>
      <c r="D32" s="41" t="s">
        <v>280</v>
      </c>
      <c r="E32" s="41" t="s">
        <v>127</v>
      </c>
      <c r="F32" s="41" t="s">
        <v>128</v>
      </c>
      <c r="G32" s="100">
        <v>2.79</v>
      </c>
    </row>
    <row r="33" spans="1:7">
      <c r="A33" s="102">
        <v>32</v>
      </c>
      <c r="B33" s="41" t="s">
        <v>29</v>
      </c>
      <c r="C33" s="41" t="s">
        <v>30</v>
      </c>
      <c r="D33" s="41" t="s">
        <v>281</v>
      </c>
      <c r="E33" s="41" t="s">
        <v>31</v>
      </c>
      <c r="F33" s="41" t="s">
        <v>32</v>
      </c>
      <c r="G33" s="100">
        <v>2.83</v>
      </c>
    </row>
    <row r="34" spans="1:7">
      <c r="A34" s="102">
        <v>33</v>
      </c>
      <c r="B34" s="41" t="s">
        <v>36</v>
      </c>
      <c r="C34" s="41" t="s">
        <v>14</v>
      </c>
      <c r="D34" s="41" t="s">
        <v>282</v>
      </c>
      <c r="E34" s="41" t="s">
        <v>15</v>
      </c>
      <c r="F34" s="41" t="s">
        <v>16</v>
      </c>
      <c r="G34" s="100">
        <v>2.96</v>
      </c>
    </row>
    <row r="35" spans="1:7">
      <c r="A35" s="102">
        <v>34</v>
      </c>
      <c r="B35" s="41" t="s">
        <v>107</v>
      </c>
      <c r="C35" s="41" t="s">
        <v>134</v>
      </c>
      <c r="D35" s="41" t="s">
        <v>283</v>
      </c>
      <c r="E35" s="41" t="s">
        <v>140</v>
      </c>
      <c r="F35" s="41" t="s">
        <v>16</v>
      </c>
      <c r="G35" s="100">
        <v>2.97</v>
      </c>
    </row>
    <row r="36" spans="1:7">
      <c r="A36" s="102">
        <v>35</v>
      </c>
      <c r="B36" s="41" t="s">
        <v>76</v>
      </c>
      <c r="C36" s="41" t="s">
        <v>74</v>
      </c>
      <c r="D36" s="41" t="s">
        <v>284</v>
      </c>
      <c r="E36" s="41" t="s">
        <v>77</v>
      </c>
      <c r="F36" s="41" t="s">
        <v>245</v>
      </c>
      <c r="G36" s="100">
        <v>3</v>
      </c>
    </row>
    <row r="37" spans="1:7">
      <c r="A37" s="102">
        <v>36</v>
      </c>
      <c r="B37" s="41" t="s">
        <v>429</v>
      </c>
      <c r="C37" s="41" t="s">
        <v>430</v>
      </c>
      <c r="D37" s="41" t="s">
        <v>285</v>
      </c>
      <c r="E37" s="41" t="s">
        <v>286</v>
      </c>
      <c r="F37" s="41" t="s">
        <v>69</v>
      </c>
      <c r="G37" s="100">
        <v>3.18</v>
      </c>
    </row>
    <row r="38" spans="1:7">
      <c r="A38" s="102">
        <v>37</v>
      </c>
      <c r="B38" s="41" t="s">
        <v>431</v>
      </c>
      <c r="C38" s="41" t="s">
        <v>80</v>
      </c>
      <c r="D38" s="41" t="s">
        <v>287</v>
      </c>
      <c r="E38" s="41" t="s">
        <v>115</v>
      </c>
      <c r="F38" s="41" t="s">
        <v>24</v>
      </c>
      <c r="G38" s="100">
        <v>3.39</v>
      </c>
    </row>
    <row r="39" spans="1:7">
      <c r="A39" s="102">
        <v>38</v>
      </c>
      <c r="B39" s="41" t="s">
        <v>63</v>
      </c>
      <c r="C39" s="41" t="s">
        <v>432</v>
      </c>
      <c r="D39" s="41" t="s">
        <v>288</v>
      </c>
      <c r="E39" s="41" t="s">
        <v>140</v>
      </c>
      <c r="F39" s="41" t="s">
        <v>16</v>
      </c>
      <c r="G39" s="100">
        <v>3.42</v>
      </c>
    </row>
    <row r="40" spans="1:7">
      <c r="A40" s="102">
        <v>39</v>
      </c>
      <c r="B40" s="41" t="s">
        <v>160</v>
      </c>
      <c r="C40" s="41" t="s">
        <v>214</v>
      </c>
      <c r="D40" s="41" t="s">
        <v>289</v>
      </c>
      <c r="E40" s="41" t="s">
        <v>175</v>
      </c>
      <c r="F40" s="41" t="s">
        <v>120</v>
      </c>
      <c r="G40" s="100">
        <v>3.45</v>
      </c>
    </row>
    <row r="41" spans="1:7">
      <c r="A41" s="102">
        <v>40</v>
      </c>
      <c r="B41" s="41" t="s">
        <v>144</v>
      </c>
      <c r="C41" s="41" t="s">
        <v>64</v>
      </c>
      <c r="D41" s="41" t="s">
        <v>290</v>
      </c>
      <c r="E41" s="41" t="s">
        <v>154</v>
      </c>
      <c r="F41" s="41" t="s">
        <v>156</v>
      </c>
      <c r="G41" s="100">
        <v>3.53</v>
      </c>
    </row>
    <row r="42" spans="1:7">
      <c r="A42" s="102">
        <v>41</v>
      </c>
      <c r="B42" s="41" t="s">
        <v>235</v>
      </c>
      <c r="C42" s="41" t="s">
        <v>59</v>
      </c>
      <c r="D42" s="41" t="s">
        <v>291</v>
      </c>
      <c r="E42" s="41" t="s">
        <v>154</v>
      </c>
      <c r="F42" s="41" t="s">
        <v>156</v>
      </c>
      <c r="G42" s="100">
        <v>3.61</v>
      </c>
    </row>
    <row r="43" spans="1:7">
      <c r="A43" s="102">
        <v>42</v>
      </c>
      <c r="B43" s="41" t="s">
        <v>212</v>
      </c>
      <c r="C43" s="41" t="s">
        <v>432</v>
      </c>
      <c r="D43" s="41" t="s">
        <v>292</v>
      </c>
      <c r="E43" s="41" t="s">
        <v>140</v>
      </c>
      <c r="F43" s="41" t="s">
        <v>16</v>
      </c>
      <c r="G43" s="100">
        <v>3.72</v>
      </c>
    </row>
    <row r="44" spans="1:7">
      <c r="A44" s="102">
        <v>43</v>
      </c>
      <c r="B44" s="41" t="s">
        <v>33</v>
      </c>
      <c r="C44" s="41" t="s">
        <v>34</v>
      </c>
      <c r="D44" s="41" t="s">
        <v>293</v>
      </c>
      <c r="E44" s="41" t="s">
        <v>483</v>
      </c>
      <c r="F44" s="41" t="s">
        <v>28</v>
      </c>
      <c r="G44" s="100">
        <v>3.75</v>
      </c>
    </row>
    <row r="45" spans="1:7">
      <c r="A45" s="102">
        <v>44</v>
      </c>
      <c r="B45" s="41" t="s">
        <v>75</v>
      </c>
      <c r="C45" s="41" t="s">
        <v>74</v>
      </c>
      <c r="D45" s="41" t="s">
        <v>294</v>
      </c>
      <c r="E45" s="41" t="s">
        <v>35</v>
      </c>
      <c r="F45" s="41" t="s">
        <v>16</v>
      </c>
      <c r="G45" s="100">
        <v>3.81</v>
      </c>
    </row>
    <row r="46" spans="1:7">
      <c r="A46" s="102">
        <v>45</v>
      </c>
      <c r="B46" s="41" t="s">
        <v>36</v>
      </c>
      <c r="C46" s="41" t="s">
        <v>433</v>
      </c>
      <c r="D46" s="41" t="s">
        <v>295</v>
      </c>
      <c r="E46" s="41" t="s">
        <v>296</v>
      </c>
      <c r="F46" s="41" t="s">
        <v>194</v>
      </c>
      <c r="G46" s="100">
        <v>3.89</v>
      </c>
    </row>
    <row r="47" spans="1:7">
      <c r="A47" s="102">
        <v>46</v>
      </c>
      <c r="B47" s="41" t="s">
        <v>85</v>
      </c>
      <c r="C47" s="41" t="s">
        <v>44</v>
      </c>
      <c r="D47" s="41" t="s">
        <v>297</v>
      </c>
      <c r="E47" s="41" t="s">
        <v>35</v>
      </c>
      <c r="F47" s="41" t="s">
        <v>16</v>
      </c>
      <c r="G47" s="100">
        <v>4.12</v>
      </c>
    </row>
    <row r="48" spans="1:7">
      <c r="A48" s="102">
        <v>47</v>
      </c>
      <c r="B48" s="41" t="s">
        <v>106</v>
      </c>
      <c r="C48" s="41" t="s">
        <v>213</v>
      </c>
      <c r="D48" s="41" t="s">
        <v>298</v>
      </c>
      <c r="E48" s="41" t="s">
        <v>299</v>
      </c>
      <c r="F48" s="41" t="s">
        <v>120</v>
      </c>
      <c r="G48" s="100">
        <v>4.24</v>
      </c>
    </row>
    <row r="49" spans="1:7">
      <c r="A49" s="102">
        <v>48</v>
      </c>
      <c r="B49" s="41" t="s">
        <v>107</v>
      </c>
      <c r="C49" s="41" t="s">
        <v>87</v>
      </c>
      <c r="D49" s="41" t="s">
        <v>300</v>
      </c>
      <c r="E49" s="41" t="s">
        <v>86</v>
      </c>
      <c r="F49" s="41" t="s">
        <v>16</v>
      </c>
      <c r="G49" s="100">
        <v>4.25</v>
      </c>
    </row>
    <row r="50" spans="1:7">
      <c r="A50" s="102">
        <v>49</v>
      </c>
      <c r="B50" s="41" t="s">
        <v>109</v>
      </c>
      <c r="C50" s="41" t="s">
        <v>71</v>
      </c>
      <c r="D50" s="41" t="s">
        <v>301</v>
      </c>
      <c r="E50" s="41" t="s">
        <v>72</v>
      </c>
      <c r="F50" s="41" t="s">
        <v>69</v>
      </c>
      <c r="G50" s="100">
        <v>4.26</v>
      </c>
    </row>
    <row r="51" spans="1:7">
      <c r="A51" s="102">
        <v>50</v>
      </c>
      <c r="B51" s="41" t="s">
        <v>235</v>
      </c>
      <c r="C51" s="41" t="s">
        <v>434</v>
      </c>
      <c r="D51" s="41" t="s">
        <v>302</v>
      </c>
      <c r="E51" s="41" t="s">
        <v>175</v>
      </c>
      <c r="F51" s="41" t="s">
        <v>120</v>
      </c>
      <c r="G51" s="100">
        <v>4.28</v>
      </c>
    </row>
    <row r="52" spans="1:7">
      <c r="A52" s="102">
        <v>51</v>
      </c>
      <c r="B52" s="41" t="s">
        <v>177</v>
      </c>
      <c r="C52" s="41" t="s">
        <v>159</v>
      </c>
      <c r="D52" s="41" t="s">
        <v>303</v>
      </c>
      <c r="E52" s="41" t="s">
        <v>170</v>
      </c>
      <c r="F52" s="41" t="s">
        <v>128</v>
      </c>
      <c r="G52" s="100">
        <v>4.28</v>
      </c>
    </row>
    <row r="53" spans="1:7">
      <c r="A53" s="102">
        <v>52</v>
      </c>
      <c r="B53" s="41" t="s">
        <v>180</v>
      </c>
      <c r="C53" s="41" t="s">
        <v>181</v>
      </c>
      <c r="D53" s="41" t="s">
        <v>304</v>
      </c>
      <c r="E53" s="41" t="s">
        <v>193</v>
      </c>
      <c r="F53" s="41" t="s">
        <v>194</v>
      </c>
      <c r="G53" s="100">
        <v>4.3099999999999996</v>
      </c>
    </row>
    <row r="54" spans="1:7">
      <c r="A54" s="102">
        <v>53</v>
      </c>
      <c r="B54" s="41" t="s">
        <v>160</v>
      </c>
      <c r="C54" s="41" t="s">
        <v>59</v>
      </c>
      <c r="D54" s="41" t="s">
        <v>305</v>
      </c>
      <c r="E54" s="41" t="s">
        <v>175</v>
      </c>
      <c r="F54" s="41" t="s">
        <v>120</v>
      </c>
      <c r="G54" s="100">
        <v>4.32</v>
      </c>
    </row>
    <row r="55" spans="1:7">
      <c r="A55" s="102">
        <v>54</v>
      </c>
      <c r="B55" s="41" t="s">
        <v>108</v>
      </c>
      <c r="C55" s="41" t="s">
        <v>74</v>
      </c>
      <c r="D55" s="41" t="s">
        <v>306</v>
      </c>
      <c r="E55" s="41" t="s">
        <v>307</v>
      </c>
      <c r="F55" s="41" t="s">
        <v>69</v>
      </c>
      <c r="G55" s="100">
        <v>4.41</v>
      </c>
    </row>
    <row r="56" spans="1:7">
      <c r="A56" s="102">
        <v>55</v>
      </c>
      <c r="B56" s="41" t="s">
        <v>97</v>
      </c>
      <c r="C56" s="41" t="s">
        <v>18</v>
      </c>
      <c r="D56" s="41" t="s">
        <v>308</v>
      </c>
      <c r="E56" s="41" t="s">
        <v>19</v>
      </c>
      <c r="F56" s="41" t="s">
        <v>16</v>
      </c>
      <c r="G56" s="100">
        <v>4.43</v>
      </c>
    </row>
    <row r="57" spans="1:7">
      <c r="A57" s="102">
        <v>56</v>
      </c>
      <c r="B57" s="41" t="s">
        <v>435</v>
      </c>
      <c r="C57" s="41" t="s">
        <v>436</v>
      </c>
      <c r="D57" s="41" t="s">
        <v>309</v>
      </c>
      <c r="E57" s="41" t="s">
        <v>175</v>
      </c>
      <c r="F57" s="41" t="s">
        <v>120</v>
      </c>
      <c r="G57" s="100">
        <v>4.46</v>
      </c>
    </row>
    <row r="58" spans="1:7">
      <c r="A58" s="102">
        <v>57</v>
      </c>
      <c r="B58" s="41" t="s">
        <v>113</v>
      </c>
      <c r="C58" s="41" t="s">
        <v>74</v>
      </c>
      <c r="D58" s="41" t="s">
        <v>310</v>
      </c>
      <c r="E58" s="41" t="s">
        <v>77</v>
      </c>
      <c r="F58" s="41" t="s">
        <v>245</v>
      </c>
      <c r="G58" s="100">
        <v>4.4800000000000004</v>
      </c>
    </row>
    <row r="59" spans="1:7">
      <c r="A59" s="102">
        <v>58</v>
      </c>
      <c r="B59" s="41" t="s">
        <v>179</v>
      </c>
      <c r="C59" s="41" t="s">
        <v>162</v>
      </c>
      <c r="D59" s="41" t="s">
        <v>311</v>
      </c>
      <c r="E59" s="41" t="s">
        <v>198</v>
      </c>
      <c r="F59" s="41" t="s">
        <v>32</v>
      </c>
      <c r="G59" s="100">
        <v>4.62</v>
      </c>
    </row>
    <row r="60" spans="1:7">
      <c r="A60" s="102">
        <v>59</v>
      </c>
      <c r="B60" s="41" t="s">
        <v>160</v>
      </c>
      <c r="C60" s="41" t="s">
        <v>74</v>
      </c>
      <c r="D60" s="41" t="s">
        <v>312</v>
      </c>
      <c r="E60" s="41" t="s">
        <v>148</v>
      </c>
      <c r="F60" s="41" t="s">
        <v>172</v>
      </c>
      <c r="G60" s="100">
        <v>4.6500000000000004</v>
      </c>
    </row>
    <row r="61" spans="1:7">
      <c r="A61" s="102">
        <v>60</v>
      </c>
      <c r="B61" s="41" t="s">
        <v>83</v>
      </c>
      <c r="C61" s="41" t="s">
        <v>143</v>
      </c>
      <c r="D61" s="41" t="s">
        <v>313</v>
      </c>
      <c r="E61" s="41" t="s">
        <v>131</v>
      </c>
      <c r="F61" s="41" t="s">
        <v>24</v>
      </c>
      <c r="G61" s="100">
        <v>4.6500000000000004</v>
      </c>
    </row>
    <row r="62" spans="1:7">
      <c r="A62" s="102">
        <v>61</v>
      </c>
      <c r="B62" s="41" t="s">
        <v>164</v>
      </c>
      <c r="C62" s="41" t="s">
        <v>165</v>
      </c>
      <c r="D62" s="41" t="s">
        <v>314</v>
      </c>
      <c r="E62" s="41" t="s">
        <v>174</v>
      </c>
      <c r="F62" s="41" t="s">
        <v>66</v>
      </c>
      <c r="G62" s="100">
        <v>4.75</v>
      </c>
    </row>
    <row r="63" spans="1:7">
      <c r="A63" s="102">
        <v>62</v>
      </c>
      <c r="B63" s="41" t="s">
        <v>101</v>
      </c>
      <c r="C63" s="41" t="s">
        <v>47</v>
      </c>
      <c r="D63" s="41" t="s">
        <v>315</v>
      </c>
      <c r="E63" s="41" t="s">
        <v>93</v>
      </c>
      <c r="F63" s="41" t="s">
        <v>16</v>
      </c>
      <c r="G63" s="100">
        <v>4.8600000000000003</v>
      </c>
    </row>
    <row r="64" spans="1:7">
      <c r="A64" s="102">
        <v>63</v>
      </c>
      <c r="B64" s="41" t="s">
        <v>105</v>
      </c>
      <c r="C64" s="41" t="s">
        <v>52</v>
      </c>
      <c r="D64" s="41" t="s">
        <v>316</v>
      </c>
      <c r="E64" s="41" t="s">
        <v>199</v>
      </c>
      <c r="F64" s="41" t="s">
        <v>53</v>
      </c>
      <c r="G64" s="100">
        <v>4.93</v>
      </c>
    </row>
    <row r="65" spans="1:7">
      <c r="A65" s="102">
        <v>64</v>
      </c>
      <c r="B65" s="41" t="s">
        <v>111</v>
      </c>
      <c r="C65" s="41" t="s">
        <v>112</v>
      </c>
      <c r="D65" s="41" t="s">
        <v>317</v>
      </c>
      <c r="E65" s="41" t="s">
        <v>31</v>
      </c>
      <c r="F65" s="41" t="s">
        <v>32</v>
      </c>
      <c r="G65" s="100">
        <v>4.9400000000000004</v>
      </c>
    </row>
    <row r="66" spans="1:7">
      <c r="A66" s="102">
        <v>65</v>
      </c>
      <c r="B66" s="41" t="s">
        <v>83</v>
      </c>
      <c r="C66" s="41" t="s">
        <v>61</v>
      </c>
      <c r="D66" s="41" t="s">
        <v>318</v>
      </c>
      <c r="E66" s="41" t="s">
        <v>62</v>
      </c>
      <c r="F66" s="41" t="s">
        <v>16</v>
      </c>
      <c r="G66" s="100">
        <v>4.9800000000000004</v>
      </c>
    </row>
    <row r="67" spans="1:7">
      <c r="A67" s="102">
        <v>66</v>
      </c>
      <c r="B67" s="41" t="s">
        <v>437</v>
      </c>
      <c r="C67" s="41" t="s">
        <v>438</v>
      </c>
      <c r="D67" s="41" t="s">
        <v>319</v>
      </c>
      <c r="E67" s="41" t="s">
        <v>286</v>
      </c>
      <c r="F67" s="41" t="s">
        <v>69</v>
      </c>
      <c r="G67" s="100">
        <v>4.99</v>
      </c>
    </row>
    <row r="68" spans="1:7">
      <c r="A68" s="102">
        <v>67</v>
      </c>
      <c r="B68" s="41" t="s">
        <v>123</v>
      </c>
      <c r="C68" s="41" t="s">
        <v>87</v>
      </c>
      <c r="D68" s="41" t="s">
        <v>320</v>
      </c>
      <c r="E68" s="41" t="s">
        <v>86</v>
      </c>
      <c r="F68" s="41" t="s">
        <v>16</v>
      </c>
      <c r="G68" s="100">
        <v>5</v>
      </c>
    </row>
    <row r="69" spans="1:7">
      <c r="A69" s="102">
        <v>68</v>
      </c>
      <c r="B69" s="41" t="s">
        <v>439</v>
      </c>
      <c r="C69" s="41" t="s">
        <v>74</v>
      </c>
      <c r="D69" s="41" t="s">
        <v>321</v>
      </c>
      <c r="E69" s="41" t="s">
        <v>322</v>
      </c>
      <c r="F69" s="41" t="s">
        <v>32</v>
      </c>
      <c r="G69" s="100">
        <v>5.12</v>
      </c>
    </row>
    <row r="70" spans="1:7">
      <c r="A70" s="102">
        <v>69</v>
      </c>
      <c r="B70" s="41" t="s">
        <v>440</v>
      </c>
      <c r="C70" s="41" t="s">
        <v>441</v>
      </c>
      <c r="D70" s="41" t="s">
        <v>323</v>
      </c>
      <c r="E70" s="41" t="s">
        <v>296</v>
      </c>
      <c r="F70" s="41" t="s">
        <v>194</v>
      </c>
      <c r="G70" s="100">
        <v>5.21</v>
      </c>
    </row>
    <row r="71" spans="1:7">
      <c r="A71" s="102">
        <v>70</v>
      </c>
      <c r="B71" s="41" t="s">
        <v>183</v>
      </c>
      <c r="C71" s="41" t="s">
        <v>59</v>
      </c>
      <c r="D71" s="41" t="s">
        <v>324</v>
      </c>
      <c r="E71" s="41" t="s">
        <v>121</v>
      </c>
      <c r="F71" s="41" t="s">
        <v>32</v>
      </c>
      <c r="G71" s="100">
        <v>5.28</v>
      </c>
    </row>
    <row r="72" spans="1:7">
      <c r="A72" s="102">
        <v>71</v>
      </c>
      <c r="B72" s="41" t="s">
        <v>160</v>
      </c>
      <c r="C72" s="41" t="s">
        <v>74</v>
      </c>
      <c r="D72" s="41" t="s">
        <v>312</v>
      </c>
      <c r="E72" s="41" t="s">
        <v>482</v>
      </c>
      <c r="F72" s="41" t="s">
        <v>194</v>
      </c>
      <c r="G72" s="100">
        <v>5.44</v>
      </c>
    </row>
    <row r="73" spans="1:7">
      <c r="A73" s="102">
        <v>72</v>
      </c>
      <c r="B73" s="41" t="s">
        <v>167</v>
      </c>
      <c r="C73" s="41" t="s">
        <v>59</v>
      </c>
      <c r="D73" s="41" t="s">
        <v>325</v>
      </c>
      <c r="E73" s="41" t="s">
        <v>154</v>
      </c>
      <c r="F73" s="41" t="s">
        <v>156</v>
      </c>
      <c r="G73" s="100">
        <v>5.51</v>
      </c>
    </row>
    <row r="74" spans="1:7">
      <c r="A74" s="102">
        <v>73</v>
      </c>
      <c r="B74" s="41" t="s">
        <v>49</v>
      </c>
      <c r="C74" s="41" t="s">
        <v>442</v>
      </c>
      <c r="D74" s="41" t="s">
        <v>326</v>
      </c>
      <c r="E74" s="41" t="s">
        <v>138</v>
      </c>
      <c r="F74" s="41" t="s">
        <v>16</v>
      </c>
      <c r="G74" s="100">
        <v>5.57</v>
      </c>
    </row>
    <row r="75" spans="1:7">
      <c r="A75" s="102">
        <v>74</v>
      </c>
      <c r="B75" s="41" t="s">
        <v>45</v>
      </c>
      <c r="C75" s="41" t="s">
        <v>46</v>
      </c>
      <c r="D75" s="41" t="s">
        <v>327</v>
      </c>
      <c r="E75" s="41" t="s">
        <v>138</v>
      </c>
      <c r="F75" s="41" t="s">
        <v>16</v>
      </c>
      <c r="G75" s="100">
        <v>5.66</v>
      </c>
    </row>
    <row r="76" spans="1:7">
      <c r="A76" s="102">
        <v>75</v>
      </c>
      <c r="B76" s="41" t="s">
        <v>42</v>
      </c>
      <c r="C76" s="41" t="s">
        <v>30</v>
      </c>
      <c r="D76" s="41" t="s">
        <v>328</v>
      </c>
      <c r="E76" s="41" t="s">
        <v>31</v>
      </c>
      <c r="F76" s="41" t="s">
        <v>32</v>
      </c>
      <c r="G76" s="100">
        <v>5.73</v>
      </c>
    </row>
    <row r="77" spans="1:7">
      <c r="A77" s="102">
        <v>76</v>
      </c>
      <c r="B77" s="41" t="s">
        <v>191</v>
      </c>
      <c r="C77" s="41" t="s">
        <v>74</v>
      </c>
      <c r="D77" s="41" t="s">
        <v>329</v>
      </c>
      <c r="E77" s="41" t="s">
        <v>482</v>
      </c>
      <c r="F77" s="41" t="s">
        <v>194</v>
      </c>
      <c r="G77" s="100">
        <v>5.79</v>
      </c>
    </row>
    <row r="78" spans="1:7">
      <c r="A78" s="102">
        <v>77</v>
      </c>
      <c r="B78" s="41" t="s">
        <v>236</v>
      </c>
      <c r="C78" s="41" t="s">
        <v>59</v>
      </c>
      <c r="D78" s="41" t="s">
        <v>330</v>
      </c>
      <c r="E78" s="41" t="s">
        <v>139</v>
      </c>
      <c r="F78" s="41" t="s">
        <v>120</v>
      </c>
      <c r="G78" s="100">
        <v>5.92</v>
      </c>
    </row>
    <row r="79" spans="1:7">
      <c r="A79" s="102">
        <v>78</v>
      </c>
      <c r="B79" s="41" t="s">
        <v>117</v>
      </c>
      <c r="C79" s="41" t="s">
        <v>215</v>
      </c>
      <c r="D79" s="41" t="s">
        <v>331</v>
      </c>
      <c r="E79" s="41" t="s">
        <v>332</v>
      </c>
      <c r="F79" s="41" t="s">
        <v>38</v>
      </c>
      <c r="G79" s="100">
        <v>5.97</v>
      </c>
    </row>
    <row r="80" spans="1:7">
      <c r="A80" s="102">
        <v>79</v>
      </c>
      <c r="B80" s="41" t="s">
        <v>43</v>
      </c>
      <c r="C80" s="41" t="s">
        <v>163</v>
      </c>
      <c r="D80" s="41" t="s">
        <v>333</v>
      </c>
      <c r="E80" s="41" t="s">
        <v>171</v>
      </c>
      <c r="F80" s="41" t="s">
        <v>172</v>
      </c>
      <c r="G80" s="100">
        <v>6.21</v>
      </c>
    </row>
    <row r="81" spans="1:7">
      <c r="A81" s="102">
        <v>80</v>
      </c>
      <c r="B81" s="41" t="s">
        <v>189</v>
      </c>
      <c r="C81" s="41" t="s">
        <v>190</v>
      </c>
      <c r="D81" s="41" t="s">
        <v>334</v>
      </c>
      <c r="E81" s="41" t="s">
        <v>171</v>
      </c>
      <c r="F81" s="41" t="s">
        <v>172</v>
      </c>
      <c r="G81" s="100">
        <v>6.26</v>
      </c>
    </row>
    <row r="82" spans="1:7">
      <c r="A82" s="102">
        <v>81</v>
      </c>
      <c r="B82" s="41" t="s">
        <v>42</v>
      </c>
      <c r="C82" s="41" t="s">
        <v>40</v>
      </c>
      <c r="D82" s="41" t="s">
        <v>335</v>
      </c>
      <c r="E82" s="41" t="s">
        <v>142</v>
      </c>
      <c r="F82" s="41" t="s">
        <v>17</v>
      </c>
      <c r="G82" s="100">
        <v>6.27</v>
      </c>
    </row>
    <row r="83" spans="1:7">
      <c r="A83" s="102">
        <v>82</v>
      </c>
      <c r="B83" s="41" t="s">
        <v>226</v>
      </c>
      <c r="C83" s="41" t="s">
        <v>227</v>
      </c>
      <c r="D83" s="41" t="s">
        <v>336</v>
      </c>
      <c r="E83" s="41" t="s">
        <v>203</v>
      </c>
      <c r="F83" s="41" t="s">
        <v>38</v>
      </c>
      <c r="G83" s="100">
        <v>6.54</v>
      </c>
    </row>
    <row r="84" spans="1:7">
      <c r="A84" s="102">
        <v>83</v>
      </c>
      <c r="B84" s="41" t="s">
        <v>239</v>
      </c>
      <c r="C84" s="41" t="s">
        <v>74</v>
      </c>
      <c r="D84" s="41" t="s">
        <v>337</v>
      </c>
      <c r="E84" s="41" t="s">
        <v>200</v>
      </c>
      <c r="F84" s="41" t="s">
        <v>16</v>
      </c>
      <c r="G84" s="100">
        <v>6.58</v>
      </c>
    </row>
    <row r="85" spans="1:7">
      <c r="A85" s="102">
        <v>84</v>
      </c>
      <c r="B85" s="41" t="s">
        <v>129</v>
      </c>
      <c r="C85" s="41" t="s">
        <v>64</v>
      </c>
      <c r="D85" s="41" t="s">
        <v>338</v>
      </c>
      <c r="E85" s="41" t="s">
        <v>94</v>
      </c>
      <c r="F85" s="41" t="s">
        <v>245</v>
      </c>
      <c r="G85" s="100">
        <v>6.58</v>
      </c>
    </row>
    <row r="86" spans="1:7">
      <c r="A86" s="102">
        <v>85</v>
      </c>
      <c r="B86" s="41" t="s">
        <v>224</v>
      </c>
      <c r="C86" s="41" t="s">
        <v>225</v>
      </c>
      <c r="D86" s="41" t="s">
        <v>339</v>
      </c>
      <c r="E86" s="41" t="s">
        <v>154</v>
      </c>
      <c r="F86" s="41" t="s">
        <v>156</v>
      </c>
      <c r="G86" s="100">
        <v>6.7</v>
      </c>
    </row>
    <row r="87" spans="1:7">
      <c r="A87" s="102">
        <v>86</v>
      </c>
      <c r="B87" s="41" t="s">
        <v>68</v>
      </c>
      <c r="C87" s="41" t="s">
        <v>79</v>
      </c>
      <c r="D87" s="41" t="s">
        <v>340</v>
      </c>
      <c r="E87" s="41" t="s">
        <v>137</v>
      </c>
      <c r="F87" s="41" t="s">
        <v>17</v>
      </c>
      <c r="G87" s="100">
        <v>6.73</v>
      </c>
    </row>
    <row r="88" spans="1:7">
      <c r="A88" s="102">
        <v>87</v>
      </c>
      <c r="B88" s="41" t="s">
        <v>102</v>
      </c>
      <c r="C88" s="41" t="s">
        <v>74</v>
      </c>
      <c r="D88" s="41" t="s">
        <v>341</v>
      </c>
      <c r="E88" s="41" t="s">
        <v>35</v>
      </c>
      <c r="F88" s="41" t="s">
        <v>16</v>
      </c>
      <c r="G88" s="100">
        <v>6.91</v>
      </c>
    </row>
    <row r="89" spans="1:7">
      <c r="A89" s="102">
        <v>88</v>
      </c>
      <c r="B89" s="41" t="s">
        <v>124</v>
      </c>
      <c r="C89" s="41" t="s">
        <v>166</v>
      </c>
      <c r="D89" s="41" t="s">
        <v>342</v>
      </c>
      <c r="E89" s="41" t="s">
        <v>19</v>
      </c>
      <c r="F89" s="41" t="s">
        <v>16</v>
      </c>
      <c r="G89" s="100">
        <v>6.94</v>
      </c>
    </row>
    <row r="90" spans="1:7">
      <c r="A90" s="102">
        <v>89</v>
      </c>
      <c r="B90" s="41" t="s">
        <v>95</v>
      </c>
      <c r="C90" s="41" t="s">
        <v>443</v>
      </c>
      <c r="D90" s="41" t="s">
        <v>343</v>
      </c>
      <c r="E90" s="41" t="s">
        <v>127</v>
      </c>
      <c r="F90" s="41" t="s">
        <v>128</v>
      </c>
      <c r="G90" s="100">
        <v>6.98</v>
      </c>
    </row>
    <row r="91" spans="1:7">
      <c r="A91" s="102">
        <v>90</v>
      </c>
      <c r="B91" s="41" t="s">
        <v>444</v>
      </c>
      <c r="C91" s="41" t="s">
        <v>84</v>
      </c>
      <c r="D91" s="41" t="s">
        <v>344</v>
      </c>
      <c r="E91" s="41" t="s">
        <v>51</v>
      </c>
      <c r="F91" s="41" t="s">
        <v>17</v>
      </c>
      <c r="G91" s="100">
        <v>7.03</v>
      </c>
    </row>
    <row r="92" spans="1:7">
      <c r="A92" s="102">
        <v>91</v>
      </c>
      <c r="B92" s="41" t="s">
        <v>106</v>
      </c>
      <c r="C92" s="41" t="s">
        <v>218</v>
      </c>
      <c r="D92" s="41" t="s">
        <v>345</v>
      </c>
      <c r="E92" s="41" t="s">
        <v>51</v>
      </c>
      <c r="F92" s="41" t="s">
        <v>17</v>
      </c>
      <c r="G92" s="100">
        <v>7.19</v>
      </c>
    </row>
    <row r="93" spans="1:7">
      <c r="A93" s="102">
        <v>92</v>
      </c>
      <c r="B93" s="41" t="s">
        <v>445</v>
      </c>
      <c r="C93" s="41" t="s">
        <v>64</v>
      </c>
      <c r="D93" s="41" t="s">
        <v>346</v>
      </c>
      <c r="E93" s="41" t="s">
        <v>77</v>
      </c>
      <c r="F93" s="41" t="s">
        <v>245</v>
      </c>
      <c r="G93" s="100">
        <v>7.43</v>
      </c>
    </row>
    <row r="94" spans="1:7">
      <c r="A94" s="102">
        <v>93</v>
      </c>
      <c r="B94" s="41" t="s">
        <v>130</v>
      </c>
      <c r="C94" s="41" t="s">
        <v>233</v>
      </c>
      <c r="D94" s="41" t="s">
        <v>347</v>
      </c>
      <c r="E94" s="41" t="s">
        <v>247</v>
      </c>
      <c r="F94" s="41" t="s">
        <v>17</v>
      </c>
      <c r="G94" s="100">
        <v>7.67</v>
      </c>
    </row>
    <row r="95" spans="1:7">
      <c r="A95" s="102">
        <v>94</v>
      </c>
      <c r="B95" s="41" t="s">
        <v>147</v>
      </c>
      <c r="C95" s="41" t="s">
        <v>64</v>
      </c>
      <c r="D95" s="41" t="s">
        <v>348</v>
      </c>
      <c r="E95" s="41" t="s">
        <v>173</v>
      </c>
      <c r="F95" s="41" t="s">
        <v>245</v>
      </c>
      <c r="G95" s="100">
        <v>7.77</v>
      </c>
    </row>
    <row r="96" spans="1:7">
      <c r="A96" s="102">
        <v>95</v>
      </c>
      <c r="B96" s="41" t="s">
        <v>169</v>
      </c>
      <c r="C96" s="41" t="s">
        <v>30</v>
      </c>
      <c r="D96" s="41" t="s">
        <v>349</v>
      </c>
      <c r="E96" s="41" t="s">
        <v>175</v>
      </c>
      <c r="F96" s="41" t="s">
        <v>120</v>
      </c>
      <c r="G96" s="100">
        <v>8.25</v>
      </c>
    </row>
    <row r="97" spans="1:7">
      <c r="A97" s="102">
        <v>96</v>
      </c>
      <c r="B97" s="41" t="s">
        <v>124</v>
      </c>
      <c r="C97" s="41" t="s">
        <v>125</v>
      </c>
      <c r="D97" s="41" t="s">
        <v>350</v>
      </c>
      <c r="E97" s="41" t="s">
        <v>78</v>
      </c>
      <c r="F97" s="41" t="s">
        <v>245</v>
      </c>
      <c r="G97" s="100">
        <v>8.59</v>
      </c>
    </row>
    <row r="98" spans="1:7">
      <c r="A98" s="102">
        <v>97</v>
      </c>
      <c r="B98" s="41" t="s">
        <v>446</v>
      </c>
      <c r="C98" s="41" t="s">
        <v>447</v>
      </c>
      <c r="D98" s="41" t="s">
        <v>351</v>
      </c>
      <c r="E98" s="41" t="s">
        <v>175</v>
      </c>
      <c r="F98" s="41" t="s">
        <v>120</v>
      </c>
      <c r="G98" s="100">
        <v>8.61</v>
      </c>
    </row>
    <row r="99" spans="1:7">
      <c r="A99" s="102">
        <v>98</v>
      </c>
      <c r="B99" s="41" t="s">
        <v>57</v>
      </c>
      <c r="C99" s="41" t="s">
        <v>37</v>
      </c>
      <c r="D99" s="41" t="s">
        <v>352</v>
      </c>
      <c r="E99" s="41" t="s">
        <v>58</v>
      </c>
      <c r="F99" s="41" t="s">
        <v>53</v>
      </c>
      <c r="G99" s="100">
        <v>8.6199999999999992</v>
      </c>
    </row>
    <row r="100" spans="1:7">
      <c r="A100" s="102">
        <v>99</v>
      </c>
      <c r="B100" s="41" t="s">
        <v>114</v>
      </c>
      <c r="C100" s="41" t="s">
        <v>84</v>
      </c>
      <c r="D100" s="41" t="s">
        <v>353</v>
      </c>
      <c r="E100" s="41" t="s">
        <v>51</v>
      </c>
      <c r="F100" s="41" t="s">
        <v>17</v>
      </c>
      <c r="G100" s="100">
        <v>8.66</v>
      </c>
    </row>
    <row r="101" spans="1:7">
      <c r="A101" s="102">
        <v>100</v>
      </c>
      <c r="B101" s="41" t="s">
        <v>221</v>
      </c>
      <c r="C101" s="41" t="s">
        <v>55</v>
      </c>
      <c r="D101" s="41" t="s">
        <v>354</v>
      </c>
      <c r="E101" s="41" t="s">
        <v>131</v>
      </c>
      <c r="F101" s="41" t="s">
        <v>24</v>
      </c>
      <c r="G101" s="100">
        <v>8.76</v>
      </c>
    </row>
    <row r="102" spans="1:7">
      <c r="A102" s="102">
        <v>101</v>
      </c>
      <c r="B102" s="41" t="s">
        <v>448</v>
      </c>
      <c r="C102" s="41" t="s">
        <v>449</v>
      </c>
      <c r="D102" s="41" t="s">
        <v>355</v>
      </c>
      <c r="E102" s="41" t="s">
        <v>356</v>
      </c>
      <c r="F102" s="41" t="s">
        <v>120</v>
      </c>
      <c r="G102" s="100">
        <v>8.8800000000000008</v>
      </c>
    </row>
    <row r="103" spans="1:7">
      <c r="A103" s="102">
        <v>102</v>
      </c>
      <c r="B103" s="41" t="s">
        <v>188</v>
      </c>
      <c r="C103" s="41" t="s">
        <v>450</v>
      </c>
      <c r="D103" s="41" t="s">
        <v>357</v>
      </c>
      <c r="E103" s="41" t="s">
        <v>201</v>
      </c>
      <c r="F103" s="41" t="s">
        <v>120</v>
      </c>
      <c r="G103" s="100">
        <v>9.0299999999999994</v>
      </c>
    </row>
    <row r="104" spans="1:7">
      <c r="A104" s="102">
        <v>103</v>
      </c>
      <c r="B104" s="41" t="s">
        <v>95</v>
      </c>
      <c r="C104" s="41" t="s">
        <v>40</v>
      </c>
      <c r="D104" s="41" t="s">
        <v>358</v>
      </c>
      <c r="E104" s="41" t="s">
        <v>142</v>
      </c>
      <c r="F104" s="41" t="s">
        <v>17</v>
      </c>
      <c r="G104" s="100">
        <v>9.3000000000000007</v>
      </c>
    </row>
    <row r="105" spans="1:7">
      <c r="A105" s="102">
        <v>104</v>
      </c>
      <c r="B105" s="41" t="s">
        <v>188</v>
      </c>
      <c r="C105" s="41" t="s">
        <v>59</v>
      </c>
      <c r="D105" s="41" t="s">
        <v>359</v>
      </c>
      <c r="E105" s="41" t="s">
        <v>121</v>
      </c>
      <c r="F105" s="41" t="s">
        <v>32</v>
      </c>
      <c r="G105" s="100">
        <v>9.41</v>
      </c>
    </row>
    <row r="106" spans="1:7">
      <c r="A106" s="102">
        <v>105</v>
      </c>
      <c r="B106" s="41" t="s">
        <v>102</v>
      </c>
      <c r="C106" s="41" t="s">
        <v>135</v>
      </c>
      <c r="D106" s="41" t="s">
        <v>360</v>
      </c>
      <c r="E106" s="41" t="s">
        <v>141</v>
      </c>
      <c r="F106" s="41" t="s">
        <v>28</v>
      </c>
      <c r="G106" s="100">
        <v>9.49</v>
      </c>
    </row>
    <row r="107" spans="1:7">
      <c r="A107" s="102">
        <v>106</v>
      </c>
      <c r="B107" s="41" t="s">
        <v>36</v>
      </c>
      <c r="C107" s="41" t="s">
        <v>64</v>
      </c>
      <c r="D107" s="41" t="s">
        <v>361</v>
      </c>
      <c r="E107" s="41" t="s">
        <v>77</v>
      </c>
      <c r="F107" s="41" t="s">
        <v>245</v>
      </c>
      <c r="G107" s="100">
        <v>9.51</v>
      </c>
    </row>
    <row r="108" spans="1:7">
      <c r="A108" s="102">
        <v>107</v>
      </c>
      <c r="B108" s="41" t="s">
        <v>82</v>
      </c>
      <c r="C108" s="41" t="s">
        <v>451</v>
      </c>
      <c r="D108" s="41" t="s">
        <v>362</v>
      </c>
      <c r="E108" s="41" t="s">
        <v>148</v>
      </c>
      <c r="F108" s="41" t="s">
        <v>172</v>
      </c>
      <c r="G108" s="100">
        <v>9.7100000000000009</v>
      </c>
    </row>
    <row r="109" spans="1:7">
      <c r="A109" s="102">
        <v>108</v>
      </c>
      <c r="B109" s="41" t="s">
        <v>211</v>
      </c>
      <c r="C109" s="41" t="s">
        <v>216</v>
      </c>
      <c r="D109" s="41" t="s">
        <v>363</v>
      </c>
      <c r="E109" s="41" t="s">
        <v>195</v>
      </c>
      <c r="F109" s="41" t="s">
        <v>120</v>
      </c>
      <c r="G109" s="100">
        <v>9.75</v>
      </c>
    </row>
    <row r="110" spans="1:7">
      <c r="A110" s="102">
        <v>109</v>
      </c>
      <c r="B110" s="41" t="s">
        <v>60</v>
      </c>
      <c r="C110" s="41" t="s">
        <v>135</v>
      </c>
      <c r="D110" s="41" t="s">
        <v>364</v>
      </c>
      <c r="E110" s="41" t="s">
        <v>141</v>
      </c>
      <c r="F110" s="41" t="s">
        <v>28</v>
      </c>
      <c r="G110" s="100">
        <v>9.75</v>
      </c>
    </row>
    <row r="111" spans="1:7">
      <c r="A111" s="102">
        <v>110</v>
      </c>
      <c r="B111" s="41" t="s">
        <v>452</v>
      </c>
      <c r="C111" s="41" t="s">
        <v>453</v>
      </c>
      <c r="D111" s="41" t="s">
        <v>365</v>
      </c>
      <c r="E111" s="41" t="s">
        <v>127</v>
      </c>
      <c r="F111" s="41" t="s">
        <v>128</v>
      </c>
      <c r="G111" s="100">
        <v>9.99</v>
      </c>
    </row>
    <row r="112" spans="1:7">
      <c r="A112" s="102">
        <v>111</v>
      </c>
      <c r="B112" s="41" t="s">
        <v>243</v>
      </c>
      <c r="C112" s="41" t="s">
        <v>244</v>
      </c>
      <c r="D112" s="41" t="s">
        <v>366</v>
      </c>
      <c r="E112" s="41" t="s">
        <v>192</v>
      </c>
      <c r="F112" s="41" t="s">
        <v>245</v>
      </c>
      <c r="G112" s="100">
        <v>10</v>
      </c>
    </row>
    <row r="113" spans="1:7">
      <c r="A113" s="102">
        <v>112</v>
      </c>
      <c r="B113" s="41" t="s">
        <v>454</v>
      </c>
      <c r="C113" s="41" t="s">
        <v>455</v>
      </c>
      <c r="D113" s="41" t="s">
        <v>367</v>
      </c>
      <c r="E113" s="41" t="s">
        <v>175</v>
      </c>
      <c r="F113" s="41" t="s">
        <v>120</v>
      </c>
      <c r="G113" s="100">
        <v>10.09</v>
      </c>
    </row>
    <row r="114" spans="1:7">
      <c r="A114" s="102">
        <v>113</v>
      </c>
      <c r="B114" s="41" t="s">
        <v>228</v>
      </c>
      <c r="C114" s="41" t="s">
        <v>181</v>
      </c>
      <c r="D114" s="41" t="s">
        <v>368</v>
      </c>
      <c r="E114" s="41" t="s">
        <v>204</v>
      </c>
      <c r="F114" s="41" t="s">
        <v>24</v>
      </c>
      <c r="G114" s="100">
        <v>10.3</v>
      </c>
    </row>
    <row r="115" spans="1:7">
      <c r="A115" s="102">
        <v>114</v>
      </c>
      <c r="B115" s="41" t="s">
        <v>219</v>
      </c>
      <c r="C115" s="41" t="s">
        <v>220</v>
      </c>
      <c r="D115" s="41" t="s">
        <v>369</v>
      </c>
      <c r="E115" s="41" t="s">
        <v>370</v>
      </c>
      <c r="F115" s="41" t="s">
        <v>245</v>
      </c>
      <c r="G115" s="100">
        <v>10.41</v>
      </c>
    </row>
    <row r="116" spans="1:7">
      <c r="A116" s="102">
        <v>115</v>
      </c>
      <c r="B116" s="41" t="s">
        <v>456</v>
      </c>
      <c r="C116" s="41" t="s">
        <v>457</v>
      </c>
      <c r="D116" s="41" t="s">
        <v>371</v>
      </c>
      <c r="E116" s="41" t="s">
        <v>372</v>
      </c>
      <c r="F116" s="41" t="s">
        <v>17</v>
      </c>
      <c r="G116" s="100">
        <v>10.42</v>
      </c>
    </row>
    <row r="117" spans="1:7">
      <c r="A117" s="102">
        <v>116</v>
      </c>
      <c r="B117" s="41" t="s">
        <v>458</v>
      </c>
      <c r="C117" s="41" t="s">
        <v>434</v>
      </c>
      <c r="D117" s="41" t="s">
        <v>373</v>
      </c>
      <c r="E117" s="41" t="s">
        <v>175</v>
      </c>
      <c r="F117" s="41" t="s">
        <v>120</v>
      </c>
      <c r="G117" s="100">
        <v>10.52</v>
      </c>
    </row>
    <row r="118" spans="1:7">
      <c r="A118" s="102">
        <v>117</v>
      </c>
      <c r="B118" s="41" t="s">
        <v>459</v>
      </c>
      <c r="C118" s="41" t="s">
        <v>55</v>
      </c>
      <c r="D118" s="41" t="s">
        <v>374</v>
      </c>
      <c r="E118" s="41" t="s">
        <v>250</v>
      </c>
      <c r="F118" s="41" t="s">
        <v>32</v>
      </c>
      <c r="G118" s="100">
        <v>10.98</v>
      </c>
    </row>
    <row r="119" spans="1:7">
      <c r="A119" s="102">
        <v>118</v>
      </c>
      <c r="B119" s="41" t="s">
        <v>234</v>
      </c>
      <c r="C119" s="41" t="s">
        <v>216</v>
      </c>
      <c r="D119" s="41" t="s">
        <v>375</v>
      </c>
      <c r="E119" s="41" t="s">
        <v>195</v>
      </c>
      <c r="F119" s="41" t="s">
        <v>120</v>
      </c>
      <c r="G119" s="100">
        <v>11.44</v>
      </c>
    </row>
    <row r="120" spans="1:7">
      <c r="A120" s="102">
        <v>119</v>
      </c>
      <c r="B120" s="41" t="s">
        <v>68</v>
      </c>
      <c r="C120" s="41" t="s">
        <v>61</v>
      </c>
      <c r="D120" s="41" t="s">
        <v>376</v>
      </c>
      <c r="E120" s="41" t="s">
        <v>62</v>
      </c>
      <c r="F120" s="41" t="s">
        <v>16</v>
      </c>
      <c r="G120" s="100">
        <v>11.52</v>
      </c>
    </row>
    <row r="121" spans="1:7">
      <c r="A121" s="102">
        <v>120</v>
      </c>
      <c r="B121" s="41" t="s">
        <v>460</v>
      </c>
      <c r="C121" s="41" t="s">
        <v>461</v>
      </c>
      <c r="D121" s="41" t="s">
        <v>377</v>
      </c>
      <c r="E121" s="41" t="s">
        <v>378</v>
      </c>
      <c r="F121" s="41" t="s">
        <v>427</v>
      </c>
      <c r="G121" s="100">
        <v>11.58</v>
      </c>
    </row>
    <row r="122" spans="1:7">
      <c r="A122" s="102">
        <v>121</v>
      </c>
      <c r="B122" s="41" t="s">
        <v>36</v>
      </c>
      <c r="C122" s="41" t="s">
        <v>59</v>
      </c>
      <c r="D122" s="41" t="s">
        <v>379</v>
      </c>
      <c r="E122" s="41" t="s">
        <v>175</v>
      </c>
      <c r="F122" s="41" t="s">
        <v>120</v>
      </c>
      <c r="G122" s="100">
        <v>11.59</v>
      </c>
    </row>
    <row r="123" spans="1:7">
      <c r="A123" s="102">
        <v>122</v>
      </c>
      <c r="B123" s="41" t="s">
        <v>116</v>
      </c>
      <c r="C123" s="41" t="s">
        <v>37</v>
      </c>
      <c r="D123" s="41" t="s">
        <v>380</v>
      </c>
      <c r="E123" s="41" t="s">
        <v>58</v>
      </c>
      <c r="F123" s="41" t="s">
        <v>53</v>
      </c>
      <c r="G123" s="100">
        <v>11.6</v>
      </c>
    </row>
    <row r="124" spans="1:7">
      <c r="A124" s="102">
        <v>123</v>
      </c>
      <c r="B124" s="41" t="s">
        <v>82</v>
      </c>
      <c r="C124" s="41" t="s">
        <v>64</v>
      </c>
      <c r="D124" s="41" t="s">
        <v>381</v>
      </c>
      <c r="E124" s="41" t="s">
        <v>202</v>
      </c>
      <c r="F124" s="41" t="s">
        <v>245</v>
      </c>
      <c r="G124" s="100">
        <v>11.63</v>
      </c>
    </row>
    <row r="125" spans="1:7">
      <c r="A125" s="102">
        <v>124</v>
      </c>
      <c r="B125" s="41" t="s">
        <v>462</v>
      </c>
      <c r="C125" s="41" t="s">
        <v>230</v>
      </c>
      <c r="D125" s="41" t="s">
        <v>382</v>
      </c>
      <c r="E125" s="41" t="s">
        <v>356</v>
      </c>
      <c r="F125" s="41" t="s">
        <v>120</v>
      </c>
      <c r="G125" s="100">
        <v>11.72</v>
      </c>
    </row>
    <row r="126" spans="1:7">
      <c r="A126" s="102">
        <v>125</v>
      </c>
      <c r="B126" s="41" t="s">
        <v>463</v>
      </c>
      <c r="C126" s="41" t="s">
        <v>464</v>
      </c>
      <c r="D126" s="41" t="s">
        <v>383</v>
      </c>
      <c r="E126" s="41" t="s">
        <v>384</v>
      </c>
      <c r="F126" s="41" t="s">
        <v>426</v>
      </c>
      <c r="G126" s="100">
        <v>11.77</v>
      </c>
    </row>
    <row r="127" spans="1:7">
      <c r="A127" s="102">
        <v>126</v>
      </c>
      <c r="B127" s="41" t="s">
        <v>168</v>
      </c>
      <c r="C127" s="41" t="s">
        <v>135</v>
      </c>
      <c r="D127" s="41" t="s">
        <v>385</v>
      </c>
      <c r="E127" s="41" t="s">
        <v>141</v>
      </c>
      <c r="F127" s="41" t="s">
        <v>28</v>
      </c>
      <c r="G127" s="100">
        <v>12.28</v>
      </c>
    </row>
    <row r="128" spans="1:7">
      <c r="A128" s="102">
        <v>127</v>
      </c>
      <c r="B128" s="41" t="s">
        <v>82</v>
      </c>
      <c r="C128" s="41" t="s">
        <v>465</v>
      </c>
      <c r="D128" s="41" t="s">
        <v>386</v>
      </c>
      <c r="E128" s="41" t="s">
        <v>372</v>
      </c>
      <c r="F128" s="41" t="s">
        <v>17</v>
      </c>
      <c r="G128" s="100">
        <v>12.5</v>
      </c>
    </row>
    <row r="129" spans="1:7">
      <c r="A129" s="102">
        <v>128</v>
      </c>
      <c r="B129" s="41" t="s">
        <v>466</v>
      </c>
      <c r="C129" s="41" t="s">
        <v>230</v>
      </c>
      <c r="D129" s="41" t="s">
        <v>387</v>
      </c>
      <c r="E129" s="41" t="s">
        <v>388</v>
      </c>
      <c r="F129" s="41" t="s">
        <v>32</v>
      </c>
      <c r="G129" s="100">
        <v>12.6</v>
      </c>
    </row>
    <row r="130" spans="1:7">
      <c r="A130" s="102">
        <v>129</v>
      </c>
      <c r="B130" s="41" t="s">
        <v>107</v>
      </c>
      <c r="C130" s="41" t="s">
        <v>467</v>
      </c>
      <c r="D130" s="41" t="s">
        <v>389</v>
      </c>
      <c r="E130" s="41" t="s">
        <v>204</v>
      </c>
      <c r="F130" s="41" t="s">
        <v>24</v>
      </c>
      <c r="G130" s="100">
        <v>12.61</v>
      </c>
    </row>
    <row r="131" spans="1:7">
      <c r="A131" s="102">
        <v>130</v>
      </c>
      <c r="B131" s="41" t="s">
        <v>114</v>
      </c>
      <c r="C131" s="41" t="s">
        <v>61</v>
      </c>
      <c r="D131" s="41" t="s">
        <v>390</v>
      </c>
      <c r="E131" s="41" t="s">
        <v>62</v>
      </c>
      <c r="F131" s="41" t="s">
        <v>16</v>
      </c>
      <c r="G131" s="100">
        <v>12.64</v>
      </c>
    </row>
    <row r="132" spans="1:7">
      <c r="A132" s="102">
        <v>131</v>
      </c>
      <c r="B132" s="41" t="s">
        <v>144</v>
      </c>
      <c r="C132" s="41" t="s">
        <v>222</v>
      </c>
      <c r="D132" s="41" t="s">
        <v>391</v>
      </c>
      <c r="E132" s="41" t="s">
        <v>119</v>
      </c>
      <c r="F132" s="41" t="s">
        <v>120</v>
      </c>
      <c r="G132" s="100">
        <v>12.83</v>
      </c>
    </row>
    <row r="133" spans="1:7">
      <c r="A133" s="102">
        <v>132</v>
      </c>
      <c r="B133" s="41" t="s">
        <v>468</v>
      </c>
      <c r="C133" s="41" t="s">
        <v>143</v>
      </c>
      <c r="D133" s="41" t="s">
        <v>392</v>
      </c>
      <c r="E133" s="41" t="s">
        <v>131</v>
      </c>
      <c r="F133" s="41" t="s">
        <v>24</v>
      </c>
      <c r="G133" s="100">
        <v>13.03</v>
      </c>
    </row>
    <row r="134" spans="1:7">
      <c r="A134" s="102">
        <v>133</v>
      </c>
      <c r="B134" s="41" t="s">
        <v>108</v>
      </c>
      <c r="C134" s="41" t="s">
        <v>185</v>
      </c>
      <c r="D134" s="41" t="s">
        <v>393</v>
      </c>
      <c r="E134" s="41" t="s">
        <v>394</v>
      </c>
      <c r="F134" s="41" t="s">
        <v>16</v>
      </c>
      <c r="G134" s="100">
        <v>13.05</v>
      </c>
    </row>
    <row r="135" spans="1:7">
      <c r="A135" s="102">
        <v>134</v>
      </c>
      <c r="B135" s="41" t="s">
        <v>164</v>
      </c>
      <c r="C135" s="41" t="s">
        <v>469</v>
      </c>
      <c r="D135" s="41" t="s">
        <v>395</v>
      </c>
      <c r="E135" s="41" t="s">
        <v>396</v>
      </c>
      <c r="F135" s="41" t="s">
        <v>172</v>
      </c>
      <c r="G135" s="100">
        <v>13.08</v>
      </c>
    </row>
    <row r="136" spans="1:7">
      <c r="A136" s="102">
        <v>135</v>
      </c>
      <c r="B136" s="41" t="s">
        <v>221</v>
      </c>
      <c r="C136" s="41" t="s">
        <v>217</v>
      </c>
      <c r="D136" s="41" t="s">
        <v>397</v>
      </c>
      <c r="E136" s="41" t="s">
        <v>65</v>
      </c>
      <c r="F136" s="41" t="s">
        <v>66</v>
      </c>
      <c r="G136" s="100">
        <v>13.2</v>
      </c>
    </row>
    <row r="137" spans="1:7">
      <c r="A137" s="102">
        <v>136</v>
      </c>
      <c r="B137" s="41" t="s">
        <v>209</v>
      </c>
      <c r="C137" s="41" t="s">
        <v>210</v>
      </c>
      <c r="D137" s="41" t="s">
        <v>398</v>
      </c>
      <c r="E137" s="41" t="s">
        <v>141</v>
      </c>
      <c r="F137" s="41" t="s">
        <v>28</v>
      </c>
      <c r="G137" s="100">
        <v>13.2</v>
      </c>
    </row>
    <row r="138" spans="1:7">
      <c r="A138" s="102">
        <v>137</v>
      </c>
      <c r="B138" s="41" t="s">
        <v>470</v>
      </c>
      <c r="C138" s="41" t="s">
        <v>471</v>
      </c>
      <c r="D138" s="41" t="s">
        <v>399</v>
      </c>
      <c r="E138" s="41" t="s">
        <v>51</v>
      </c>
      <c r="F138" s="41" t="s">
        <v>17</v>
      </c>
      <c r="G138" s="100">
        <v>13.21</v>
      </c>
    </row>
    <row r="139" spans="1:7">
      <c r="A139" s="102">
        <v>138</v>
      </c>
      <c r="B139" s="41" t="s">
        <v>472</v>
      </c>
      <c r="C139" s="41" t="s">
        <v>471</v>
      </c>
      <c r="D139" s="41" t="s">
        <v>400</v>
      </c>
      <c r="E139" s="41" t="s">
        <v>51</v>
      </c>
      <c r="F139" s="41" t="s">
        <v>17</v>
      </c>
      <c r="G139" s="100">
        <v>13.21</v>
      </c>
    </row>
    <row r="140" spans="1:7">
      <c r="A140" s="102">
        <v>139</v>
      </c>
      <c r="B140" s="41" t="s">
        <v>473</v>
      </c>
      <c r="C140" s="41" t="s">
        <v>474</v>
      </c>
      <c r="D140" s="41" t="s">
        <v>401</v>
      </c>
      <c r="E140" s="41" t="s">
        <v>131</v>
      </c>
      <c r="F140" s="41" t="s">
        <v>24</v>
      </c>
      <c r="G140" s="100">
        <v>13.42</v>
      </c>
    </row>
    <row r="141" spans="1:7">
      <c r="A141" s="102">
        <v>140</v>
      </c>
      <c r="B141" s="41" t="s">
        <v>97</v>
      </c>
      <c r="C141" s="41" t="s">
        <v>50</v>
      </c>
      <c r="D141" s="41" t="s">
        <v>402</v>
      </c>
      <c r="E141" s="41" t="s">
        <v>51</v>
      </c>
      <c r="F141" s="41" t="s">
        <v>17</v>
      </c>
      <c r="G141" s="100">
        <v>13.52</v>
      </c>
    </row>
    <row r="142" spans="1:7">
      <c r="A142" s="102">
        <v>141</v>
      </c>
      <c r="B142" s="41" t="s">
        <v>223</v>
      </c>
      <c r="C142" s="41" t="s">
        <v>26</v>
      </c>
      <c r="D142" s="41" t="s">
        <v>403</v>
      </c>
      <c r="E142" s="41" t="s">
        <v>27</v>
      </c>
      <c r="F142" s="41" t="s">
        <v>28</v>
      </c>
      <c r="G142" s="100">
        <v>13.59</v>
      </c>
    </row>
    <row r="143" spans="1:7">
      <c r="A143" s="102">
        <v>142</v>
      </c>
      <c r="B143" s="41" t="s">
        <v>187</v>
      </c>
      <c r="C143" s="41" t="s">
        <v>80</v>
      </c>
      <c r="D143" s="41" t="s">
        <v>404</v>
      </c>
      <c r="E143" s="41" t="s">
        <v>115</v>
      </c>
      <c r="F143" s="41" t="s">
        <v>24</v>
      </c>
      <c r="G143" s="100">
        <v>13.66</v>
      </c>
    </row>
    <row r="144" spans="1:7">
      <c r="A144" s="102">
        <v>143</v>
      </c>
      <c r="B144" s="41" t="s">
        <v>475</v>
      </c>
      <c r="C144" s="41" t="s">
        <v>59</v>
      </c>
      <c r="D144" s="41" t="s">
        <v>405</v>
      </c>
      <c r="E144" s="41" t="s">
        <v>406</v>
      </c>
      <c r="F144" s="41" t="s">
        <v>32</v>
      </c>
      <c r="G144" s="100">
        <v>13.66</v>
      </c>
    </row>
    <row r="145" spans="1:7">
      <c r="A145" s="102">
        <v>144</v>
      </c>
      <c r="B145" s="41" t="s">
        <v>136</v>
      </c>
      <c r="C145" s="41" t="s">
        <v>30</v>
      </c>
      <c r="D145" s="41" t="s">
        <v>407</v>
      </c>
      <c r="E145" s="41" t="s">
        <v>121</v>
      </c>
      <c r="F145" s="41" t="s">
        <v>32</v>
      </c>
      <c r="G145" s="100">
        <v>13.75</v>
      </c>
    </row>
    <row r="146" spans="1:7">
      <c r="A146" s="102">
        <v>145</v>
      </c>
      <c r="B146" s="41" t="s">
        <v>132</v>
      </c>
      <c r="C146" s="41" t="s">
        <v>118</v>
      </c>
      <c r="D146" s="41" t="s">
        <v>408</v>
      </c>
      <c r="E146" s="41" t="s">
        <v>119</v>
      </c>
      <c r="F146" s="41" t="s">
        <v>120</v>
      </c>
      <c r="G146" s="100">
        <v>13.76</v>
      </c>
    </row>
    <row r="147" spans="1:7">
      <c r="A147" s="102">
        <v>146</v>
      </c>
      <c r="B147" s="41" t="s">
        <v>107</v>
      </c>
      <c r="C147" s="41" t="s">
        <v>48</v>
      </c>
      <c r="D147" s="41" t="s">
        <v>409</v>
      </c>
      <c r="E147" s="41" t="s">
        <v>131</v>
      </c>
      <c r="F147" s="41" t="s">
        <v>24</v>
      </c>
      <c r="G147" s="100">
        <v>13.78</v>
      </c>
    </row>
    <row r="148" spans="1:7">
      <c r="A148" s="102">
        <v>147</v>
      </c>
      <c r="B148" s="41" t="s">
        <v>476</v>
      </c>
      <c r="C148" s="41" t="s">
        <v>477</v>
      </c>
      <c r="D148" s="41" t="s">
        <v>410</v>
      </c>
      <c r="E148" s="41" t="s">
        <v>332</v>
      </c>
      <c r="F148" s="41" t="s">
        <v>38</v>
      </c>
      <c r="G148" s="100">
        <v>13.82</v>
      </c>
    </row>
    <row r="149" spans="1:7">
      <c r="A149" s="102">
        <v>148</v>
      </c>
      <c r="B149" s="41" t="s">
        <v>103</v>
      </c>
      <c r="C149" s="41" t="s">
        <v>227</v>
      </c>
      <c r="D149" s="41" t="s">
        <v>411</v>
      </c>
      <c r="E149" s="41" t="s">
        <v>203</v>
      </c>
      <c r="F149" s="41" t="s">
        <v>38</v>
      </c>
      <c r="G149" s="100">
        <v>13.99</v>
      </c>
    </row>
    <row r="150" spans="1:7">
      <c r="A150" s="102">
        <v>149</v>
      </c>
      <c r="B150" s="41" t="s">
        <v>184</v>
      </c>
      <c r="C150" s="41" t="s">
        <v>185</v>
      </c>
      <c r="D150" s="41" t="s">
        <v>412</v>
      </c>
      <c r="E150" s="41" t="s">
        <v>65</v>
      </c>
      <c r="F150" s="41" t="s">
        <v>66</v>
      </c>
      <c r="G150" s="100">
        <v>14.01</v>
      </c>
    </row>
    <row r="151" spans="1:7">
      <c r="A151" s="102">
        <v>150</v>
      </c>
      <c r="B151" s="41" t="s">
        <v>75</v>
      </c>
      <c r="C151" s="41" t="s">
        <v>238</v>
      </c>
      <c r="D151" s="41" t="s">
        <v>413</v>
      </c>
      <c r="E151" s="41" t="s">
        <v>249</v>
      </c>
      <c r="F151" s="41" t="s">
        <v>245</v>
      </c>
      <c r="G151" s="100">
        <v>14.01</v>
      </c>
    </row>
    <row r="152" spans="1:7">
      <c r="A152" s="102">
        <v>151</v>
      </c>
      <c r="B152" s="41" t="s">
        <v>186</v>
      </c>
      <c r="C152" s="41" t="s">
        <v>118</v>
      </c>
      <c r="D152" s="41" t="s">
        <v>414</v>
      </c>
      <c r="E152" s="41" t="s">
        <v>175</v>
      </c>
      <c r="F152" s="41" t="s">
        <v>120</v>
      </c>
      <c r="G152" s="100">
        <v>14.09</v>
      </c>
    </row>
    <row r="153" spans="1:7">
      <c r="A153" s="102">
        <v>152</v>
      </c>
      <c r="B153" s="41" t="s">
        <v>237</v>
      </c>
      <c r="C153" s="41" t="s">
        <v>59</v>
      </c>
      <c r="D153" s="41" t="s">
        <v>415</v>
      </c>
      <c r="E153" s="41" t="s">
        <v>35</v>
      </c>
      <c r="F153" s="41" t="s">
        <v>16</v>
      </c>
      <c r="G153" s="100">
        <v>14.1</v>
      </c>
    </row>
    <row r="154" spans="1:7">
      <c r="A154" s="102">
        <v>153</v>
      </c>
      <c r="B154" s="41" t="s">
        <v>478</v>
      </c>
      <c r="C154" s="41" t="s">
        <v>479</v>
      </c>
      <c r="D154" s="41" t="s">
        <v>416</v>
      </c>
      <c r="E154" s="41" t="s">
        <v>417</v>
      </c>
      <c r="F154" s="41" t="s">
        <v>120</v>
      </c>
      <c r="G154" s="100">
        <v>14.22</v>
      </c>
    </row>
    <row r="155" spans="1:7">
      <c r="A155" s="102">
        <v>154</v>
      </c>
      <c r="B155" s="41" t="s">
        <v>126</v>
      </c>
      <c r="C155" s="41" t="s">
        <v>118</v>
      </c>
      <c r="D155" s="41" t="s">
        <v>418</v>
      </c>
      <c r="E155" s="41" t="s">
        <v>119</v>
      </c>
      <c r="F155" s="41" t="s">
        <v>120</v>
      </c>
      <c r="G155" s="100">
        <v>14.33</v>
      </c>
    </row>
    <row r="156" spans="1:7">
      <c r="A156" s="102">
        <v>155</v>
      </c>
      <c r="B156" s="41" t="s">
        <v>242</v>
      </c>
      <c r="C156" s="41" t="s">
        <v>162</v>
      </c>
      <c r="D156" s="41" t="s">
        <v>419</v>
      </c>
      <c r="E156" s="41" t="s">
        <v>198</v>
      </c>
      <c r="F156" s="41" t="s">
        <v>32</v>
      </c>
      <c r="G156" s="100">
        <v>14.36</v>
      </c>
    </row>
    <row r="157" spans="1:7">
      <c r="A157" s="102">
        <v>156</v>
      </c>
      <c r="B157" s="41" t="s">
        <v>480</v>
      </c>
      <c r="C157" s="41" t="s">
        <v>230</v>
      </c>
      <c r="D157" s="41" t="s">
        <v>420</v>
      </c>
      <c r="E157" s="41" t="s">
        <v>248</v>
      </c>
      <c r="F157" s="41" t="s">
        <v>156</v>
      </c>
      <c r="G157" s="100">
        <v>14.37</v>
      </c>
    </row>
    <row r="158" spans="1:7">
      <c r="A158" s="102">
        <v>157</v>
      </c>
      <c r="B158" s="41" t="s">
        <v>240</v>
      </c>
      <c r="C158" s="41" t="s">
        <v>21</v>
      </c>
      <c r="D158" s="41" t="s">
        <v>421</v>
      </c>
      <c r="E158" s="41" t="s">
        <v>175</v>
      </c>
      <c r="F158" s="41" t="s">
        <v>120</v>
      </c>
      <c r="G158" s="100">
        <v>14.38</v>
      </c>
    </row>
    <row r="159" spans="1:7">
      <c r="A159" s="102">
        <v>158</v>
      </c>
      <c r="B159" s="41" t="s">
        <v>241</v>
      </c>
      <c r="C159" s="41" t="s">
        <v>21</v>
      </c>
      <c r="D159" s="41" t="s">
        <v>422</v>
      </c>
      <c r="E159" s="41" t="s">
        <v>175</v>
      </c>
      <c r="F159" s="41" t="s">
        <v>120</v>
      </c>
      <c r="G159" s="100">
        <v>14.42</v>
      </c>
    </row>
    <row r="160" spans="1:7">
      <c r="A160" s="102">
        <v>159</v>
      </c>
      <c r="B160" s="41" t="s">
        <v>36</v>
      </c>
      <c r="C160" s="41" t="s">
        <v>112</v>
      </c>
      <c r="D160" s="41" t="s">
        <v>423</v>
      </c>
      <c r="E160" s="41" t="s">
        <v>31</v>
      </c>
      <c r="F160" s="41" t="s">
        <v>32</v>
      </c>
      <c r="G160" s="100">
        <v>14.96</v>
      </c>
    </row>
    <row r="161" spans="1:7">
      <c r="A161" s="102">
        <v>160</v>
      </c>
      <c r="B161" s="41" t="s">
        <v>108</v>
      </c>
      <c r="C161" s="41" t="s">
        <v>481</v>
      </c>
      <c r="D161" s="41" t="s">
        <v>424</v>
      </c>
      <c r="E161" s="41" t="s">
        <v>122</v>
      </c>
      <c r="F161" s="41" t="s">
        <v>32</v>
      </c>
      <c r="G161" s="100">
        <v>15</v>
      </c>
    </row>
    <row r="162" spans="1:7">
      <c r="A162" s="102">
        <v>161</v>
      </c>
      <c r="B162" s="41" t="s">
        <v>85</v>
      </c>
      <c r="C162" s="41" t="s">
        <v>442</v>
      </c>
      <c r="D162" s="41" t="s">
        <v>425</v>
      </c>
      <c r="E162" s="41" t="s">
        <v>138</v>
      </c>
      <c r="F162" s="41" t="s">
        <v>16</v>
      </c>
      <c r="G162" s="100">
        <v>15</v>
      </c>
    </row>
  </sheetData>
  <sheetProtection password="E918" sheet="1" objects="1" scenarios="1" autoFilter="0"/>
  <autoFilter ref="A1:G162"/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2</vt:i4>
      </vt:variant>
    </vt:vector>
  </HeadingPairs>
  <TitlesOfParts>
    <vt:vector size="9" baseType="lpstr">
      <vt:lpstr>Manual</vt:lpstr>
      <vt:lpstr>Klass Elit</vt:lpstr>
      <vt:lpstr>Klass A</vt:lpstr>
      <vt:lpstr>Klass B</vt:lpstr>
      <vt:lpstr>Klass C</vt:lpstr>
      <vt:lpstr>Klass N</vt:lpstr>
      <vt:lpstr>Rankinglista 2012</vt:lpstr>
      <vt:lpstr>'Klass A'!Utskriftsområde</vt:lpstr>
      <vt:lpstr>'Klass Elit'!Utskriftsområde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Fredholm</dc:creator>
  <cp:lastModifiedBy>Sandra</cp:lastModifiedBy>
  <cp:lastPrinted>2012-07-04T19:32:06Z</cp:lastPrinted>
  <dcterms:created xsi:type="dcterms:W3CDTF">2000-08-22T12:39:14Z</dcterms:created>
  <dcterms:modified xsi:type="dcterms:W3CDTF">2012-07-04T19:32:12Z</dcterms:modified>
</cp:coreProperties>
</file>